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SAVECO2013\COMITE 2013\2019\informes19\REVISADOS\"/>
    </mc:Choice>
  </mc:AlternateContent>
  <bookViews>
    <workbookView xWindow="0" yWindow="0" windowWidth="28800" windowHeight="12435" tabRatio="877" activeTab="4"/>
  </bookViews>
  <sheets>
    <sheet name="ENERO 2019 (2)" sheetId="19" r:id="rId1"/>
    <sheet name="FEBRERRO 2019  (2)" sheetId="20" r:id="rId2"/>
    <sheet name="MARZO 2019 (3)" sheetId="41" r:id="rId3"/>
    <sheet name="1 TRIMESTRE MFH" sheetId="21" r:id="rId4"/>
    <sheet name="ABRIL 2019  (2)" sheetId="22" r:id="rId5"/>
    <sheet name="mayo 2019   (2)" sheetId="23" r:id="rId6"/>
    <sheet name="JUNIO  (2)" sheetId="24" r:id="rId7"/>
    <sheet name="JULIO (2)" sheetId="25" r:id="rId8"/>
    <sheet name="AGOSTO (2)" sheetId="26" r:id="rId9"/>
    <sheet name="SEPTIEMBRE (2)" sheetId="27" r:id="rId10"/>
    <sheet name="OCTUBRE " sheetId="28" r:id="rId11"/>
    <sheet name="NOVIEMBRE" sheetId="30" r:id="rId12"/>
    <sheet name="DICIEMBRE " sheetId="31" r:id="rId13"/>
    <sheet name="2 TRIMESTRE MFH" sheetId="42" r:id="rId14"/>
    <sheet name="3 TRIMESTRE MFH" sheetId="43" r:id="rId15"/>
    <sheet name="4 TRIMESTRE MFH" sheetId="44" r:id="rId16"/>
  </sheets>
  <definedNames>
    <definedName name="_xlnm.Print_Area" localSheetId="3">'1 TRIMESTRE MFH'!$A$1:$U$116</definedName>
    <definedName name="_xlnm.Print_Area" localSheetId="13">'2 TRIMESTRE MFH'!$A$1:$U$116</definedName>
    <definedName name="_xlnm.Print_Area" localSheetId="14">'3 TRIMESTRE MFH'!$A$1:$U$117</definedName>
    <definedName name="_xlnm.Print_Area" localSheetId="15">'4 TRIMESTRE MFH'!$A$1:$U$117</definedName>
    <definedName name="_xlnm.Print_Area" localSheetId="4">'ABRIL 2019  (2)'!$A$1:$U$115</definedName>
    <definedName name="_xlnm.Print_Area" localSheetId="8">'AGOSTO (2)'!$A$1:$U$116</definedName>
    <definedName name="_xlnm.Print_Area" localSheetId="12">'DICIEMBRE '!$A$1:$U$117</definedName>
    <definedName name="_xlnm.Print_Area" localSheetId="0">'ENERO 2019 (2)'!$A$1:$U$116</definedName>
    <definedName name="_xlnm.Print_Area" localSheetId="1">'FEBRERRO 2019  (2)'!$A$1:$U$116</definedName>
    <definedName name="_xlnm.Print_Area" localSheetId="7">'JULIO (2)'!$A$1:$U$116</definedName>
    <definedName name="_xlnm.Print_Area" localSheetId="6">'JUNIO  (2)'!$A$1:$U$116</definedName>
    <definedName name="_xlnm.Print_Area" localSheetId="2">'MARZO 2019 (3)'!$A$1:$U$116</definedName>
    <definedName name="_xlnm.Print_Area" localSheetId="5">'mayo 2019   (2)'!$A$1:$U$115</definedName>
    <definedName name="_xlnm.Print_Area" localSheetId="11">NOVIEMBRE!$A$1:$U$116</definedName>
    <definedName name="_xlnm.Print_Area" localSheetId="10">'OCTUBRE '!$A$1:$U$116</definedName>
    <definedName name="_xlnm.Print_Area" localSheetId="9">'SEPTIEMBRE (2)'!$A$1:$U$117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4" i="25" l="1"/>
  <c r="R25" i="25"/>
  <c r="R26" i="25"/>
  <c r="Z69" i="43" l="1"/>
  <c r="AB69" i="43"/>
  <c r="X69" i="43"/>
  <c r="V69" i="43"/>
  <c r="M69" i="43"/>
  <c r="J69" i="43"/>
  <c r="AB81" i="43"/>
  <c r="Z81" i="43"/>
  <c r="AA81" i="43" s="1"/>
  <c r="X81" i="43"/>
  <c r="V81" i="43"/>
  <c r="AB80" i="43"/>
  <c r="AC80" i="43" s="1"/>
  <c r="Z80" i="43"/>
  <c r="AA80" i="43" s="1"/>
  <c r="X80" i="43"/>
  <c r="Y80" i="43" s="1"/>
  <c r="V80" i="43"/>
  <c r="W80" i="43" s="1"/>
  <c r="AB79" i="43"/>
  <c r="AC79" i="43" s="1"/>
  <c r="Z79" i="43"/>
  <c r="AA79" i="43" s="1"/>
  <c r="X79" i="43"/>
  <c r="Y79" i="43" s="1"/>
  <c r="V79" i="43"/>
  <c r="W79" i="43" s="1"/>
  <c r="AB78" i="43"/>
  <c r="AC78" i="43" s="1"/>
  <c r="Z78" i="43"/>
  <c r="AA78" i="43" s="1"/>
  <c r="X78" i="43"/>
  <c r="Y78" i="43" s="1"/>
  <c r="V78" i="43"/>
  <c r="W78" i="43" s="1"/>
  <c r="AB77" i="43"/>
  <c r="AC77" i="43" s="1"/>
  <c r="Z77" i="43"/>
  <c r="AA77" i="43" s="1"/>
  <c r="X77" i="43"/>
  <c r="Y77" i="43" s="1"/>
  <c r="V77" i="43"/>
  <c r="W77" i="43" s="1"/>
  <c r="V76" i="43"/>
  <c r="X76" i="43"/>
  <c r="M76" i="43"/>
  <c r="Y76" i="43" s="1"/>
  <c r="X69" i="44"/>
  <c r="M69" i="44"/>
  <c r="X81" i="44"/>
  <c r="V81" i="44"/>
  <c r="S52" i="44"/>
  <c r="S61" i="44"/>
  <c r="X68" i="44"/>
  <c r="M63" i="44"/>
  <c r="M62" i="44"/>
  <c r="M61" i="44"/>
  <c r="M55" i="44"/>
  <c r="M53" i="44"/>
  <c r="M52" i="44"/>
  <c r="S72" i="44"/>
  <c r="AB72" i="44"/>
  <c r="Z72" i="44"/>
  <c r="X72" i="44"/>
  <c r="V72" i="44"/>
  <c r="M79" i="44"/>
  <c r="M77" i="44"/>
  <c r="M76" i="44"/>
  <c r="AB81" i="44"/>
  <c r="Z81" i="44"/>
  <c r="AA81" i="44" s="1"/>
  <c r="W81" i="44"/>
  <c r="AB80" i="44"/>
  <c r="AC80" i="44" s="1"/>
  <c r="Z80" i="44"/>
  <c r="AA80" i="44" s="1"/>
  <c r="X80" i="44"/>
  <c r="Y80" i="44" s="1"/>
  <c r="V80" i="44"/>
  <c r="W80" i="44" s="1"/>
  <c r="AB79" i="44"/>
  <c r="AC79" i="44" s="1"/>
  <c r="Z79" i="44"/>
  <c r="AA79" i="44" s="1"/>
  <c r="X79" i="44"/>
  <c r="Y79" i="44" s="1"/>
  <c r="V79" i="44"/>
  <c r="W79" i="44" s="1"/>
  <c r="AB78" i="44"/>
  <c r="Z78" i="44"/>
  <c r="AA78" i="44" s="1"/>
  <c r="X78" i="44"/>
  <c r="Y78" i="44" s="1"/>
  <c r="V78" i="44"/>
  <c r="W78" i="44" s="1"/>
  <c r="AB77" i="44"/>
  <c r="AC77" i="44" s="1"/>
  <c r="Z77" i="44"/>
  <c r="AA77" i="44" s="1"/>
  <c r="X77" i="44"/>
  <c r="Y77" i="44" s="1"/>
  <c r="V77" i="44"/>
  <c r="W77" i="44" s="1"/>
  <c r="AB76" i="44"/>
  <c r="Z76" i="44"/>
  <c r="X76" i="44"/>
  <c r="V76" i="44"/>
  <c r="AC72" i="44"/>
  <c r="AA72" i="44"/>
  <c r="Y72" i="44"/>
  <c r="W72" i="44"/>
  <c r="AB69" i="44"/>
  <c r="AC69" i="44" s="1"/>
  <c r="Z69" i="44"/>
  <c r="AA69" i="44" s="1"/>
  <c r="Y69" i="44"/>
  <c r="V69" i="44"/>
  <c r="W69" i="44" s="1"/>
  <c r="AE68" i="44"/>
  <c r="AB68" i="44"/>
  <c r="AC68" i="44" s="1"/>
  <c r="Z68" i="44"/>
  <c r="AA68" i="44" s="1"/>
  <c r="Y68" i="44"/>
  <c r="V68" i="44"/>
  <c r="W68" i="44" s="1"/>
  <c r="AB67" i="44"/>
  <c r="AC67" i="44" s="1"/>
  <c r="Z67" i="44"/>
  <c r="AA67" i="44" s="1"/>
  <c r="X67" i="44"/>
  <c r="Y67" i="44" s="1"/>
  <c r="V67" i="44"/>
  <c r="W67" i="44" s="1"/>
  <c r="AD66" i="44"/>
  <c r="AE66" i="44" s="1"/>
  <c r="AB66" i="44"/>
  <c r="AC66" i="44" s="1"/>
  <c r="Z66" i="44"/>
  <c r="AA66" i="44" s="1"/>
  <c r="X66" i="44"/>
  <c r="Y66" i="44" s="1"/>
  <c r="V66" i="44"/>
  <c r="W66" i="44" s="1"/>
  <c r="AB65" i="44"/>
  <c r="AC65" i="44" s="1"/>
  <c r="Z65" i="44"/>
  <c r="AA65" i="44" s="1"/>
  <c r="X65" i="44"/>
  <c r="Y65" i="44" s="1"/>
  <c r="V65" i="44"/>
  <c r="W65" i="44" s="1"/>
  <c r="AD64" i="44"/>
  <c r="AE64" i="44" s="1"/>
  <c r="AB64" i="44"/>
  <c r="AC64" i="44" s="1"/>
  <c r="Z64" i="44"/>
  <c r="AA64" i="44" s="1"/>
  <c r="X64" i="44"/>
  <c r="Y64" i="44" s="1"/>
  <c r="V64" i="44"/>
  <c r="W64" i="44" s="1"/>
  <c r="AB63" i="44"/>
  <c r="AC63" i="44" s="1"/>
  <c r="Z63" i="44"/>
  <c r="AA63" i="44" s="1"/>
  <c r="X63" i="44"/>
  <c r="Y63" i="44" s="1"/>
  <c r="V63" i="44"/>
  <c r="W63" i="44" s="1"/>
  <c r="AD62" i="44"/>
  <c r="AE62" i="44" s="1"/>
  <c r="AB62" i="44"/>
  <c r="AC62" i="44" s="1"/>
  <c r="Z62" i="44"/>
  <c r="AA62" i="44" s="1"/>
  <c r="X62" i="44"/>
  <c r="Y62" i="44" s="1"/>
  <c r="V62" i="44"/>
  <c r="W62" i="44" s="1"/>
  <c r="AB61" i="44"/>
  <c r="AC61" i="44" s="1"/>
  <c r="Z61" i="44"/>
  <c r="AA61" i="44" s="1"/>
  <c r="X61" i="44"/>
  <c r="Y61" i="44" s="1"/>
  <c r="V61" i="44"/>
  <c r="W61" i="44" s="1"/>
  <c r="AD60" i="44"/>
  <c r="AE60" i="44" s="1"/>
  <c r="AB60" i="44"/>
  <c r="AC60" i="44" s="1"/>
  <c r="Z60" i="44"/>
  <c r="AA60" i="44" s="1"/>
  <c r="X60" i="44"/>
  <c r="Y60" i="44" s="1"/>
  <c r="V60" i="44"/>
  <c r="W60" i="44" s="1"/>
  <c r="AB59" i="44"/>
  <c r="AC59" i="44" s="1"/>
  <c r="Z59" i="44"/>
  <c r="AA59" i="44" s="1"/>
  <c r="X59" i="44"/>
  <c r="Y59" i="44" s="1"/>
  <c r="V59" i="44"/>
  <c r="W59" i="44" s="1"/>
  <c r="AD58" i="44"/>
  <c r="AE58" i="44" s="1"/>
  <c r="AB58" i="44"/>
  <c r="AC58" i="44" s="1"/>
  <c r="Z58" i="44"/>
  <c r="AA58" i="44" s="1"/>
  <c r="X58" i="44"/>
  <c r="Y58" i="44" s="1"/>
  <c r="V58" i="44"/>
  <c r="W58" i="44" s="1"/>
  <c r="AB57" i="44"/>
  <c r="AC57" i="44" s="1"/>
  <c r="Z57" i="44"/>
  <c r="AA57" i="44" s="1"/>
  <c r="X57" i="44"/>
  <c r="Y57" i="44" s="1"/>
  <c r="V57" i="44"/>
  <c r="W57" i="44" s="1"/>
  <c r="AD56" i="44"/>
  <c r="AE56" i="44" s="1"/>
  <c r="AB56" i="44"/>
  <c r="AC56" i="44" s="1"/>
  <c r="Z56" i="44"/>
  <c r="AA56" i="44" s="1"/>
  <c r="X56" i="44"/>
  <c r="Y56" i="44" s="1"/>
  <c r="V56" i="44"/>
  <c r="W56" i="44" s="1"/>
  <c r="AB55" i="44"/>
  <c r="AC55" i="44" s="1"/>
  <c r="Z55" i="44"/>
  <c r="AA55" i="44" s="1"/>
  <c r="X55" i="44"/>
  <c r="Y55" i="44" s="1"/>
  <c r="V55" i="44"/>
  <c r="W55" i="44" s="1"/>
  <c r="AD54" i="44"/>
  <c r="AE54" i="44" s="1"/>
  <c r="AB54" i="44"/>
  <c r="AC54" i="44" s="1"/>
  <c r="Z54" i="44"/>
  <c r="AA54" i="44" s="1"/>
  <c r="X54" i="44"/>
  <c r="Y54" i="44" s="1"/>
  <c r="V54" i="44"/>
  <c r="W54" i="44" s="1"/>
  <c r="AB53" i="44"/>
  <c r="AC53" i="44" s="1"/>
  <c r="Z53" i="44"/>
  <c r="AA53" i="44" s="1"/>
  <c r="X53" i="44"/>
  <c r="Y53" i="44" s="1"/>
  <c r="V53" i="44"/>
  <c r="W53" i="44" s="1"/>
  <c r="AB52" i="44"/>
  <c r="Z52" i="44"/>
  <c r="X52" i="44"/>
  <c r="V52" i="44"/>
  <c r="M51" i="44"/>
  <c r="Y51" i="44" s="1"/>
  <c r="AB51" i="44"/>
  <c r="Z51" i="44"/>
  <c r="X51" i="44"/>
  <c r="V51" i="44"/>
  <c r="R42" i="44"/>
  <c r="AB42" i="44"/>
  <c r="AC42" i="44" s="1"/>
  <c r="Z42" i="44"/>
  <c r="AA42" i="44" s="1"/>
  <c r="X42" i="44"/>
  <c r="Y42" i="44" s="1"/>
  <c r="V42" i="44"/>
  <c r="W42" i="44" s="1"/>
  <c r="AB40" i="44"/>
  <c r="AC40" i="44" s="1"/>
  <c r="Z40" i="44"/>
  <c r="AA40" i="44" s="1"/>
  <c r="X40" i="44"/>
  <c r="Y40" i="44" s="1"/>
  <c r="V40" i="44"/>
  <c r="W40" i="44" s="1"/>
  <c r="AB39" i="44"/>
  <c r="AC39" i="44" s="1"/>
  <c r="Z39" i="44"/>
  <c r="AA39" i="44" s="1"/>
  <c r="X39" i="44"/>
  <c r="Y39" i="44" s="1"/>
  <c r="V39" i="44"/>
  <c r="W39" i="44" s="1"/>
  <c r="U39" i="44"/>
  <c r="R35" i="44"/>
  <c r="R25" i="44"/>
  <c r="L42" i="44"/>
  <c r="L40" i="44"/>
  <c r="L39" i="44"/>
  <c r="L37" i="44"/>
  <c r="L35" i="44"/>
  <c r="L34" i="44"/>
  <c r="L32" i="44"/>
  <c r="L31" i="44"/>
  <c r="L29" i="44"/>
  <c r="L28" i="44"/>
  <c r="L26" i="44"/>
  <c r="L25" i="44"/>
  <c r="L24" i="44"/>
  <c r="AB37" i="44"/>
  <c r="Z37" i="44"/>
  <c r="AA37" i="44" s="1"/>
  <c r="X37" i="44"/>
  <c r="Y37" i="44" s="1"/>
  <c r="V37" i="44"/>
  <c r="W37" i="44" s="1"/>
  <c r="AB35" i="44"/>
  <c r="AC35" i="44" s="1"/>
  <c r="Z35" i="44"/>
  <c r="AA35" i="44" s="1"/>
  <c r="X35" i="44"/>
  <c r="Y35" i="44" s="1"/>
  <c r="V35" i="44"/>
  <c r="W35" i="44" s="1"/>
  <c r="AB34" i="44"/>
  <c r="AC34" i="44" s="1"/>
  <c r="Z34" i="44"/>
  <c r="AA34" i="44" s="1"/>
  <c r="X34" i="44"/>
  <c r="Y34" i="44" s="1"/>
  <c r="V34" i="44"/>
  <c r="W34" i="44" s="1"/>
  <c r="AB32" i="44"/>
  <c r="AC32" i="44" s="1"/>
  <c r="Z32" i="44"/>
  <c r="AA32" i="44" s="1"/>
  <c r="X32" i="44"/>
  <c r="Y32" i="44" s="1"/>
  <c r="V32" i="44"/>
  <c r="W32" i="44" s="1"/>
  <c r="AB31" i="44"/>
  <c r="AC31" i="44" s="1"/>
  <c r="Z31" i="44"/>
  <c r="AA31" i="44" s="1"/>
  <c r="X31" i="44"/>
  <c r="Y31" i="44" s="1"/>
  <c r="V31" i="44"/>
  <c r="W31" i="44" s="1"/>
  <c r="AB29" i="44"/>
  <c r="AC29" i="44" s="1"/>
  <c r="Z29" i="44"/>
  <c r="AA29" i="44" s="1"/>
  <c r="X29" i="44"/>
  <c r="Y29" i="44" s="1"/>
  <c r="V29" i="44"/>
  <c r="W29" i="44" s="1"/>
  <c r="AB28" i="44"/>
  <c r="AC28" i="44" s="1"/>
  <c r="Z28" i="44"/>
  <c r="AA28" i="44" s="1"/>
  <c r="X28" i="44"/>
  <c r="Y28" i="44" s="1"/>
  <c r="V28" i="44"/>
  <c r="W28" i="44" s="1"/>
  <c r="Z26" i="44"/>
  <c r="AA26" i="44" s="1"/>
  <c r="X26" i="44"/>
  <c r="Y26" i="44" s="1"/>
  <c r="V26" i="44"/>
  <c r="W26" i="44" s="1"/>
  <c r="AB25" i="44"/>
  <c r="Z25" i="44"/>
  <c r="AA25" i="44" s="1"/>
  <c r="X25" i="44"/>
  <c r="Y25" i="44" s="1"/>
  <c r="V25" i="44"/>
  <c r="W25" i="44" s="1"/>
  <c r="Z24" i="44"/>
  <c r="Y24" i="44"/>
  <c r="X24" i="44"/>
  <c r="V24" i="44"/>
  <c r="AD76" i="44"/>
  <c r="AE76" i="44" s="1"/>
  <c r="AC76" i="44"/>
  <c r="AA76" i="44"/>
  <c r="Y76" i="44"/>
  <c r="W76" i="44"/>
  <c r="AC52" i="44"/>
  <c r="AD52" i="44"/>
  <c r="AA52" i="44"/>
  <c r="Y52" i="44"/>
  <c r="W52" i="44"/>
  <c r="AC51" i="44"/>
  <c r="AD51" i="44"/>
  <c r="AE51" i="44" s="1"/>
  <c r="AA51" i="44"/>
  <c r="W51" i="44"/>
  <c r="AA24" i="44"/>
  <c r="W24" i="44"/>
  <c r="S72" i="43"/>
  <c r="S68" i="43"/>
  <c r="S67" i="43"/>
  <c r="S63" i="43"/>
  <c r="S61" i="43"/>
  <c r="S60" i="43"/>
  <c r="S55" i="43"/>
  <c r="S54" i="43"/>
  <c r="AB76" i="43"/>
  <c r="Z76" i="43"/>
  <c r="J76" i="43"/>
  <c r="M72" i="43"/>
  <c r="M68" i="43"/>
  <c r="M67" i="43"/>
  <c r="M63" i="43"/>
  <c r="M61" i="43"/>
  <c r="M60" i="43"/>
  <c r="M54" i="43"/>
  <c r="M55" i="43"/>
  <c r="AC76" i="43"/>
  <c r="AA76" i="43"/>
  <c r="W76" i="43"/>
  <c r="AB72" i="43"/>
  <c r="Z72" i="43"/>
  <c r="AA72" i="43" s="1"/>
  <c r="X72" i="43"/>
  <c r="Y72" i="43" s="1"/>
  <c r="V72" i="43"/>
  <c r="W72" i="43" s="1"/>
  <c r="AA69" i="43"/>
  <c r="Y69" i="43"/>
  <c r="W69" i="43"/>
  <c r="AD68" i="43"/>
  <c r="AB68" i="43"/>
  <c r="Z68" i="43"/>
  <c r="AA68" i="43" s="1"/>
  <c r="X68" i="43"/>
  <c r="Y68" i="43" s="1"/>
  <c r="V68" i="43"/>
  <c r="W68" i="43" s="1"/>
  <c r="AB67" i="43"/>
  <c r="Z67" i="43"/>
  <c r="AA67" i="43" s="1"/>
  <c r="X67" i="43"/>
  <c r="Y67" i="43" s="1"/>
  <c r="V67" i="43"/>
  <c r="W67" i="43" s="1"/>
  <c r="AD66" i="43"/>
  <c r="AE66" i="43" s="1"/>
  <c r="AB66" i="43"/>
  <c r="AC66" i="43" s="1"/>
  <c r="Z66" i="43"/>
  <c r="AA66" i="43" s="1"/>
  <c r="X66" i="43"/>
  <c r="Y66" i="43" s="1"/>
  <c r="V66" i="43"/>
  <c r="W66" i="43" s="1"/>
  <c r="AB65" i="43"/>
  <c r="AC65" i="43" s="1"/>
  <c r="Z65" i="43"/>
  <c r="AA65" i="43" s="1"/>
  <c r="X65" i="43"/>
  <c r="Y65" i="43" s="1"/>
  <c r="V65" i="43"/>
  <c r="W65" i="43" s="1"/>
  <c r="AD64" i="43"/>
  <c r="AE64" i="43" s="1"/>
  <c r="AB64" i="43"/>
  <c r="AC64" i="43" s="1"/>
  <c r="Z64" i="43"/>
  <c r="AA64" i="43" s="1"/>
  <c r="X64" i="43"/>
  <c r="Y64" i="43" s="1"/>
  <c r="V64" i="43"/>
  <c r="W64" i="43" s="1"/>
  <c r="AB63" i="43"/>
  <c r="Z63" i="43"/>
  <c r="AA63" i="43" s="1"/>
  <c r="X63" i="43"/>
  <c r="Y63" i="43" s="1"/>
  <c r="V63" i="43"/>
  <c r="W63" i="43" s="1"/>
  <c r="AE62" i="43"/>
  <c r="AB62" i="43"/>
  <c r="AC62" i="43" s="1"/>
  <c r="Z62" i="43"/>
  <c r="AA62" i="43" s="1"/>
  <c r="X62" i="43"/>
  <c r="Y62" i="43" s="1"/>
  <c r="V62" i="43"/>
  <c r="W62" i="43" s="1"/>
  <c r="AB61" i="43"/>
  <c r="Z61" i="43"/>
  <c r="AA61" i="43" s="1"/>
  <c r="X61" i="43"/>
  <c r="Y61" i="43" s="1"/>
  <c r="V61" i="43"/>
  <c r="W61" i="43" s="1"/>
  <c r="AD60" i="43"/>
  <c r="AB60" i="43"/>
  <c r="Z60" i="43"/>
  <c r="AA60" i="43" s="1"/>
  <c r="X60" i="43"/>
  <c r="Y60" i="43" s="1"/>
  <c r="V60" i="43"/>
  <c r="W60" i="43" s="1"/>
  <c r="AB59" i="43"/>
  <c r="AC59" i="43" s="1"/>
  <c r="Z59" i="43"/>
  <c r="AA59" i="43" s="1"/>
  <c r="X59" i="43"/>
  <c r="Y59" i="43" s="1"/>
  <c r="V59" i="43"/>
  <c r="W59" i="43" s="1"/>
  <c r="AD58" i="43"/>
  <c r="AE58" i="43" s="1"/>
  <c r="AB58" i="43"/>
  <c r="AC58" i="43" s="1"/>
  <c r="Z58" i="43"/>
  <c r="AA58" i="43" s="1"/>
  <c r="X58" i="43"/>
  <c r="Y58" i="43" s="1"/>
  <c r="V58" i="43"/>
  <c r="W58" i="43" s="1"/>
  <c r="AB57" i="43"/>
  <c r="AC57" i="43" s="1"/>
  <c r="Z57" i="43"/>
  <c r="AA57" i="43" s="1"/>
  <c r="X57" i="43"/>
  <c r="Y57" i="43" s="1"/>
  <c r="V57" i="43"/>
  <c r="W57" i="43" s="1"/>
  <c r="AD56" i="43"/>
  <c r="AE56" i="43" s="1"/>
  <c r="AB56" i="43"/>
  <c r="AC56" i="43" s="1"/>
  <c r="Z56" i="43"/>
  <c r="AA56" i="43" s="1"/>
  <c r="X56" i="43"/>
  <c r="Y56" i="43" s="1"/>
  <c r="V56" i="43"/>
  <c r="W56" i="43" s="1"/>
  <c r="AB55" i="43"/>
  <c r="Z55" i="43"/>
  <c r="AA55" i="43" s="1"/>
  <c r="X55" i="43"/>
  <c r="Y55" i="43" s="1"/>
  <c r="V55" i="43"/>
  <c r="W55" i="43" s="1"/>
  <c r="AD54" i="43"/>
  <c r="AB54" i="43"/>
  <c r="Z54" i="43"/>
  <c r="AA54" i="43" s="1"/>
  <c r="X54" i="43"/>
  <c r="Y54" i="43" s="1"/>
  <c r="V54" i="43"/>
  <c r="W54" i="43" s="1"/>
  <c r="AB53" i="43"/>
  <c r="AC53" i="43" s="1"/>
  <c r="Z53" i="43"/>
  <c r="AA53" i="43" s="1"/>
  <c r="X53" i="43"/>
  <c r="Y53" i="43" s="1"/>
  <c r="V53" i="43"/>
  <c r="W53" i="43" s="1"/>
  <c r="S52" i="43"/>
  <c r="M52" i="43"/>
  <c r="X52" i="43"/>
  <c r="V52" i="43"/>
  <c r="AB52" i="43"/>
  <c r="AD52" i="43" s="1"/>
  <c r="AA52" i="43"/>
  <c r="Z52" i="43"/>
  <c r="Y52" i="43"/>
  <c r="W52" i="43"/>
  <c r="AB51" i="43"/>
  <c r="Z51" i="43"/>
  <c r="X51" i="43"/>
  <c r="V51" i="43"/>
  <c r="AC51" i="43"/>
  <c r="AD51" i="43"/>
  <c r="AE51" i="43" s="1"/>
  <c r="AA51" i="43"/>
  <c r="Y51" i="43"/>
  <c r="W51" i="43"/>
  <c r="AB42" i="43"/>
  <c r="AC42" i="43" s="1"/>
  <c r="Z42" i="43"/>
  <c r="AA42" i="43" s="1"/>
  <c r="X42" i="43"/>
  <c r="Y42" i="43" s="1"/>
  <c r="V42" i="43"/>
  <c r="W42" i="43" s="1"/>
  <c r="AB40" i="43"/>
  <c r="AC40" i="43" s="1"/>
  <c r="Z40" i="43"/>
  <c r="AA40" i="43" s="1"/>
  <c r="X40" i="43"/>
  <c r="Y40" i="43" s="1"/>
  <c r="V40" i="43"/>
  <c r="W40" i="43" s="1"/>
  <c r="AB39" i="43"/>
  <c r="AC39" i="43" s="1"/>
  <c r="Z39" i="43"/>
  <c r="AA39" i="43" s="1"/>
  <c r="X39" i="43"/>
  <c r="Y39" i="43" s="1"/>
  <c r="V39" i="43"/>
  <c r="W39" i="43" s="1"/>
  <c r="AB37" i="43"/>
  <c r="AC37" i="43" s="1"/>
  <c r="Z37" i="43"/>
  <c r="AA37" i="43" s="1"/>
  <c r="X37" i="43"/>
  <c r="Y37" i="43" s="1"/>
  <c r="V37" i="43"/>
  <c r="W37" i="43" s="1"/>
  <c r="AB35" i="43"/>
  <c r="AC35" i="43" s="1"/>
  <c r="Z35" i="43"/>
  <c r="AA35" i="43" s="1"/>
  <c r="X35" i="43"/>
  <c r="Y35" i="43" s="1"/>
  <c r="V35" i="43"/>
  <c r="W35" i="43" s="1"/>
  <c r="AB34" i="43"/>
  <c r="AC34" i="43" s="1"/>
  <c r="Z34" i="43"/>
  <c r="AA34" i="43" s="1"/>
  <c r="X34" i="43"/>
  <c r="Y34" i="43" s="1"/>
  <c r="V34" i="43"/>
  <c r="W34" i="43" s="1"/>
  <c r="AB32" i="43"/>
  <c r="AC32" i="43" s="1"/>
  <c r="Z32" i="43"/>
  <c r="AA32" i="43" s="1"/>
  <c r="X32" i="43"/>
  <c r="Y32" i="43" s="1"/>
  <c r="V32" i="43"/>
  <c r="W32" i="43" s="1"/>
  <c r="AB31" i="43"/>
  <c r="AC31" i="43" s="1"/>
  <c r="Z31" i="43"/>
  <c r="AA31" i="43" s="1"/>
  <c r="X31" i="43"/>
  <c r="Y31" i="43" s="1"/>
  <c r="V31" i="43"/>
  <c r="W31" i="43" s="1"/>
  <c r="AB29" i="43"/>
  <c r="AC29" i="43" s="1"/>
  <c r="Z29" i="43"/>
  <c r="AA29" i="43" s="1"/>
  <c r="X29" i="43"/>
  <c r="Y29" i="43" s="1"/>
  <c r="V29" i="43"/>
  <c r="W29" i="43" s="1"/>
  <c r="AB28" i="43"/>
  <c r="AC28" i="43" s="1"/>
  <c r="Z28" i="43"/>
  <c r="AA28" i="43" s="1"/>
  <c r="X28" i="43"/>
  <c r="Y28" i="43" s="1"/>
  <c r="V28" i="43"/>
  <c r="W28" i="43" s="1"/>
  <c r="Z26" i="43"/>
  <c r="AA26" i="43" s="1"/>
  <c r="X26" i="43"/>
  <c r="Y26" i="43" s="1"/>
  <c r="V26" i="43"/>
  <c r="W26" i="43" s="1"/>
  <c r="AB25" i="43"/>
  <c r="AC25" i="43" s="1"/>
  <c r="Z25" i="43"/>
  <c r="AA25" i="43" s="1"/>
  <c r="X25" i="43"/>
  <c r="Y25" i="43" s="1"/>
  <c r="V25" i="43"/>
  <c r="W25" i="43" s="1"/>
  <c r="Z24" i="43"/>
  <c r="L40" i="43"/>
  <c r="L39" i="43"/>
  <c r="L35" i="43"/>
  <c r="L34" i="43"/>
  <c r="L29" i="43"/>
  <c r="L28" i="43"/>
  <c r="L26" i="43"/>
  <c r="L25" i="43"/>
  <c r="L24" i="43"/>
  <c r="U39" i="43"/>
  <c r="AA24" i="43"/>
  <c r="Y24" i="43"/>
  <c r="W24" i="43"/>
  <c r="X24" i="43"/>
  <c r="V24" i="43"/>
  <c r="L85" i="21"/>
  <c r="M72" i="21"/>
  <c r="M64" i="21"/>
  <c r="S53" i="21"/>
  <c r="AB53" i="21"/>
  <c r="M53" i="21"/>
  <c r="AD39" i="42"/>
  <c r="AE39" i="42" s="1"/>
  <c r="AB39" i="42"/>
  <c r="AC39" i="42" s="1"/>
  <c r="Z39" i="42"/>
  <c r="AA39" i="42" s="1"/>
  <c r="X39" i="42"/>
  <c r="Y39" i="42" s="1"/>
  <c r="V39" i="42"/>
  <c r="W39" i="42" s="1"/>
  <c r="U39" i="42"/>
  <c r="L39" i="42"/>
  <c r="L40" i="42"/>
  <c r="L37" i="42"/>
  <c r="L35" i="42"/>
  <c r="L34" i="42"/>
  <c r="R26" i="42"/>
  <c r="R24" i="42"/>
  <c r="L26" i="42"/>
  <c r="L25" i="42"/>
  <c r="L24" i="42"/>
  <c r="AD42" i="42"/>
  <c r="AB42" i="42"/>
  <c r="AC42" i="42" s="1"/>
  <c r="Z42" i="42"/>
  <c r="AA42" i="42" s="1"/>
  <c r="X42" i="42"/>
  <c r="Y42" i="42" s="1"/>
  <c r="V42" i="42"/>
  <c r="W42" i="42" s="1"/>
  <c r="AD40" i="42"/>
  <c r="AB40" i="42"/>
  <c r="AC40" i="42" s="1"/>
  <c r="Z40" i="42"/>
  <c r="AA40" i="42" s="1"/>
  <c r="X40" i="42"/>
  <c r="Y40" i="42" s="1"/>
  <c r="V40" i="42"/>
  <c r="W40" i="42" s="1"/>
  <c r="AD37" i="42"/>
  <c r="AB37" i="42"/>
  <c r="AC37" i="42" s="1"/>
  <c r="Z37" i="42"/>
  <c r="AA37" i="42" s="1"/>
  <c r="X37" i="42"/>
  <c r="Y37" i="42" s="1"/>
  <c r="V37" i="42"/>
  <c r="W37" i="42" s="1"/>
  <c r="AD35" i="42"/>
  <c r="AB35" i="42"/>
  <c r="AC35" i="42" s="1"/>
  <c r="Z35" i="42"/>
  <c r="AA35" i="42" s="1"/>
  <c r="X35" i="42"/>
  <c r="Y35" i="42" s="1"/>
  <c r="V35" i="42"/>
  <c r="W35" i="42" s="1"/>
  <c r="AD34" i="42"/>
  <c r="AB34" i="42"/>
  <c r="AC34" i="42" s="1"/>
  <c r="Z34" i="42"/>
  <c r="AA34" i="42" s="1"/>
  <c r="X34" i="42"/>
  <c r="Y34" i="42" s="1"/>
  <c r="V34" i="42"/>
  <c r="W34" i="42" s="1"/>
  <c r="AD32" i="42"/>
  <c r="AB32" i="42"/>
  <c r="AC32" i="42" s="1"/>
  <c r="Z32" i="42"/>
  <c r="AA32" i="42" s="1"/>
  <c r="X32" i="42"/>
  <c r="Y32" i="42" s="1"/>
  <c r="V32" i="42"/>
  <c r="W32" i="42" s="1"/>
  <c r="AD31" i="42"/>
  <c r="AB31" i="42"/>
  <c r="AC31" i="42" s="1"/>
  <c r="Z31" i="42"/>
  <c r="AA31" i="42" s="1"/>
  <c r="X31" i="42"/>
  <c r="Y31" i="42" s="1"/>
  <c r="V31" i="42"/>
  <c r="W31" i="42" s="1"/>
  <c r="AD29" i="42"/>
  <c r="AB29" i="42"/>
  <c r="AC29" i="42" s="1"/>
  <c r="Z29" i="42"/>
  <c r="AA29" i="42" s="1"/>
  <c r="X29" i="42"/>
  <c r="Y29" i="42" s="1"/>
  <c r="V29" i="42"/>
  <c r="W29" i="42" s="1"/>
  <c r="AD28" i="42"/>
  <c r="AB28" i="42"/>
  <c r="AC28" i="42" s="1"/>
  <c r="Z28" i="42"/>
  <c r="AA28" i="42" s="1"/>
  <c r="X28" i="42"/>
  <c r="Y28" i="42" s="1"/>
  <c r="V28" i="42"/>
  <c r="W28" i="42" s="1"/>
  <c r="AD26" i="42"/>
  <c r="AB26" i="42"/>
  <c r="AC26" i="42" s="1"/>
  <c r="Z26" i="42"/>
  <c r="AA26" i="42" s="1"/>
  <c r="X26" i="42"/>
  <c r="Y26" i="42" s="1"/>
  <c r="V26" i="42"/>
  <c r="W26" i="42" s="1"/>
  <c r="AD25" i="42"/>
  <c r="AB25" i="42"/>
  <c r="AC25" i="42" s="1"/>
  <c r="Z25" i="42"/>
  <c r="AA25" i="42" s="1"/>
  <c r="X25" i="42"/>
  <c r="Y25" i="42" s="1"/>
  <c r="V25" i="42"/>
  <c r="W25" i="42" s="1"/>
  <c r="AB24" i="42"/>
  <c r="Z24" i="42"/>
  <c r="X24" i="42"/>
  <c r="V24" i="42"/>
  <c r="L85" i="42"/>
  <c r="Z80" i="42"/>
  <c r="AA80" i="42" s="1"/>
  <c r="X80" i="42"/>
  <c r="Y80" i="42" s="1"/>
  <c r="V80" i="42"/>
  <c r="W80" i="42" s="1"/>
  <c r="AB79" i="42"/>
  <c r="AC79" i="42" s="1"/>
  <c r="Z79" i="42"/>
  <c r="AA79" i="42" s="1"/>
  <c r="X79" i="42"/>
  <c r="Y79" i="42" s="1"/>
  <c r="V79" i="42"/>
  <c r="W79" i="42" s="1"/>
  <c r="AB78" i="42"/>
  <c r="AC78" i="42" s="1"/>
  <c r="Z78" i="42"/>
  <c r="AA78" i="42" s="1"/>
  <c r="X78" i="42"/>
  <c r="Y78" i="42" s="1"/>
  <c r="V78" i="42"/>
  <c r="W78" i="42" s="1"/>
  <c r="AB77" i="42"/>
  <c r="AC77" i="42" s="1"/>
  <c r="Z77" i="42"/>
  <c r="AA77" i="42" s="1"/>
  <c r="X77" i="42"/>
  <c r="Y77" i="42" s="1"/>
  <c r="V77" i="42"/>
  <c r="W77" i="42" s="1"/>
  <c r="AB76" i="42"/>
  <c r="AC76" i="42" s="1"/>
  <c r="Z76" i="42"/>
  <c r="AA76" i="42" s="1"/>
  <c r="X76" i="42"/>
  <c r="Y76" i="42" s="1"/>
  <c r="V76" i="42"/>
  <c r="W76" i="42" s="1"/>
  <c r="AB75" i="42"/>
  <c r="Z75" i="42"/>
  <c r="X75" i="42"/>
  <c r="V75" i="42"/>
  <c r="S72" i="42"/>
  <c r="M72" i="42"/>
  <c r="AB72" i="42"/>
  <c r="Z72" i="42"/>
  <c r="Y72" i="42"/>
  <c r="X72" i="42"/>
  <c r="V72" i="42"/>
  <c r="S63" i="42"/>
  <c r="M63" i="42"/>
  <c r="M52" i="42"/>
  <c r="AC75" i="42"/>
  <c r="AA75" i="42"/>
  <c r="Y75" i="42"/>
  <c r="W75" i="42"/>
  <c r="AA72" i="42"/>
  <c r="W72" i="42"/>
  <c r="AB69" i="42"/>
  <c r="AC69" i="42" s="1"/>
  <c r="Z69" i="42"/>
  <c r="AA69" i="42" s="1"/>
  <c r="X69" i="42"/>
  <c r="Y69" i="42" s="1"/>
  <c r="V69" i="42"/>
  <c r="W69" i="42" s="1"/>
  <c r="AD68" i="42"/>
  <c r="AE68" i="42" s="1"/>
  <c r="AB68" i="42"/>
  <c r="AC68" i="42" s="1"/>
  <c r="Z68" i="42"/>
  <c r="AA68" i="42" s="1"/>
  <c r="X68" i="42"/>
  <c r="Y68" i="42" s="1"/>
  <c r="V68" i="42"/>
  <c r="W68" i="42" s="1"/>
  <c r="AB67" i="42"/>
  <c r="AC67" i="42" s="1"/>
  <c r="Z67" i="42"/>
  <c r="AA67" i="42" s="1"/>
  <c r="X67" i="42"/>
  <c r="Y67" i="42" s="1"/>
  <c r="V67" i="42"/>
  <c r="W67" i="42" s="1"/>
  <c r="AD66" i="42"/>
  <c r="AE66" i="42" s="1"/>
  <c r="AB66" i="42"/>
  <c r="AC66" i="42" s="1"/>
  <c r="Z66" i="42"/>
  <c r="AA66" i="42" s="1"/>
  <c r="X66" i="42"/>
  <c r="Y66" i="42" s="1"/>
  <c r="V66" i="42"/>
  <c r="W66" i="42" s="1"/>
  <c r="AB65" i="42"/>
  <c r="AC65" i="42" s="1"/>
  <c r="Z65" i="42"/>
  <c r="AA65" i="42" s="1"/>
  <c r="X65" i="42"/>
  <c r="Y65" i="42" s="1"/>
  <c r="V65" i="42"/>
  <c r="W65" i="42" s="1"/>
  <c r="AD64" i="42"/>
  <c r="AE64" i="42" s="1"/>
  <c r="AB64" i="42"/>
  <c r="AC64" i="42" s="1"/>
  <c r="Z64" i="42"/>
  <c r="AA64" i="42" s="1"/>
  <c r="X64" i="42"/>
  <c r="Y64" i="42" s="1"/>
  <c r="V64" i="42"/>
  <c r="W64" i="42" s="1"/>
  <c r="AB63" i="42"/>
  <c r="Z63" i="42"/>
  <c r="AA63" i="42" s="1"/>
  <c r="X63" i="42"/>
  <c r="Y63" i="42" s="1"/>
  <c r="V63" i="42"/>
  <c r="W63" i="42" s="1"/>
  <c r="AE62" i="42"/>
  <c r="AB62" i="42"/>
  <c r="AC62" i="42" s="1"/>
  <c r="Z62" i="42"/>
  <c r="AA62" i="42" s="1"/>
  <c r="X62" i="42"/>
  <c r="Y62" i="42" s="1"/>
  <c r="V62" i="42"/>
  <c r="W62" i="42" s="1"/>
  <c r="AB61" i="42"/>
  <c r="AC61" i="42" s="1"/>
  <c r="Z61" i="42"/>
  <c r="AA61" i="42" s="1"/>
  <c r="X61" i="42"/>
  <c r="Y61" i="42" s="1"/>
  <c r="V61" i="42"/>
  <c r="W61" i="42" s="1"/>
  <c r="AD60" i="42"/>
  <c r="AE60" i="42" s="1"/>
  <c r="AB60" i="42"/>
  <c r="AC60" i="42" s="1"/>
  <c r="Z60" i="42"/>
  <c r="AA60" i="42" s="1"/>
  <c r="X60" i="42"/>
  <c r="Y60" i="42" s="1"/>
  <c r="V60" i="42"/>
  <c r="W60" i="42" s="1"/>
  <c r="AB59" i="42"/>
  <c r="AC59" i="42" s="1"/>
  <c r="Z59" i="42"/>
  <c r="AA59" i="42" s="1"/>
  <c r="X59" i="42"/>
  <c r="Y59" i="42" s="1"/>
  <c r="V59" i="42"/>
  <c r="W59" i="42" s="1"/>
  <c r="AD58" i="42"/>
  <c r="AE58" i="42" s="1"/>
  <c r="AB58" i="42"/>
  <c r="AC58" i="42" s="1"/>
  <c r="Z58" i="42"/>
  <c r="AA58" i="42" s="1"/>
  <c r="X58" i="42"/>
  <c r="Y58" i="42" s="1"/>
  <c r="V58" i="42"/>
  <c r="W58" i="42" s="1"/>
  <c r="AB57" i="42"/>
  <c r="AC57" i="42" s="1"/>
  <c r="Z57" i="42"/>
  <c r="AA57" i="42" s="1"/>
  <c r="X57" i="42"/>
  <c r="Y57" i="42" s="1"/>
  <c r="V57" i="42"/>
  <c r="W57" i="42" s="1"/>
  <c r="AD56" i="42"/>
  <c r="AE56" i="42" s="1"/>
  <c r="AB56" i="42"/>
  <c r="AC56" i="42" s="1"/>
  <c r="Z56" i="42"/>
  <c r="AA56" i="42" s="1"/>
  <c r="X56" i="42"/>
  <c r="Y56" i="42" s="1"/>
  <c r="V56" i="42"/>
  <c r="W56" i="42" s="1"/>
  <c r="AB55" i="42"/>
  <c r="AC55" i="42" s="1"/>
  <c r="Z55" i="42"/>
  <c r="AA55" i="42" s="1"/>
  <c r="X55" i="42"/>
  <c r="Y55" i="42" s="1"/>
  <c r="V55" i="42"/>
  <c r="W55" i="42" s="1"/>
  <c r="AD54" i="42"/>
  <c r="AE54" i="42" s="1"/>
  <c r="AB54" i="42"/>
  <c r="AC54" i="42" s="1"/>
  <c r="Z54" i="42"/>
  <c r="AA54" i="42" s="1"/>
  <c r="X54" i="42"/>
  <c r="Y54" i="42" s="1"/>
  <c r="V54" i="42"/>
  <c r="W54" i="42" s="1"/>
  <c r="AB53" i="42"/>
  <c r="AC53" i="42" s="1"/>
  <c r="Z53" i="42"/>
  <c r="AA53" i="42" s="1"/>
  <c r="X53" i="42"/>
  <c r="Y53" i="42" s="1"/>
  <c r="V53" i="42"/>
  <c r="W53" i="42" s="1"/>
  <c r="Z52" i="42"/>
  <c r="X52" i="42"/>
  <c r="V52" i="42"/>
  <c r="AA52" i="42"/>
  <c r="Y52" i="42"/>
  <c r="W52" i="42"/>
  <c r="V51" i="42"/>
  <c r="W51" i="42"/>
  <c r="X51" i="42"/>
  <c r="Y51" i="42"/>
  <c r="Z51" i="42"/>
  <c r="AA51" i="42"/>
  <c r="AB51" i="42"/>
  <c r="AC51" i="42"/>
  <c r="AD51" i="42"/>
  <c r="AE51" i="42"/>
  <c r="AD24" i="42"/>
  <c r="AC24" i="42"/>
  <c r="AA24" i="42"/>
  <c r="Y24" i="42"/>
  <c r="W24" i="42"/>
  <c r="AB80" i="21"/>
  <c r="Z80" i="21"/>
  <c r="AA80" i="21" s="1"/>
  <c r="X80" i="21"/>
  <c r="V80" i="21"/>
  <c r="W80" i="21" s="1"/>
  <c r="AB79" i="21"/>
  <c r="AC79" i="21" s="1"/>
  <c r="Z79" i="21"/>
  <c r="AA79" i="21" s="1"/>
  <c r="X79" i="21"/>
  <c r="Y79" i="21" s="1"/>
  <c r="V79" i="21"/>
  <c r="W79" i="21" s="1"/>
  <c r="AB78" i="21"/>
  <c r="AC78" i="21" s="1"/>
  <c r="Z78" i="21"/>
  <c r="AA78" i="21" s="1"/>
  <c r="X78" i="21"/>
  <c r="Y78" i="21" s="1"/>
  <c r="V78" i="21"/>
  <c r="W78" i="21" s="1"/>
  <c r="AB77" i="21"/>
  <c r="AC77" i="21" s="1"/>
  <c r="Z77" i="21"/>
  <c r="AA77" i="21" s="1"/>
  <c r="X77" i="21"/>
  <c r="Y77" i="21" s="1"/>
  <c r="V77" i="21"/>
  <c r="W77" i="21" s="1"/>
  <c r="AB76" i="21"/>
  <c r="AC76" i="21" s="1"/>
  <c r="Z76" i="21"/>
  <c r="AA76" i="21" s="1"/>
  <c r="X76" i="21"/>
  <c r="Y76" i="21" s="1"/>
  <c r="V76" i="21"/>
  <c r="W76" i="21" s="1"/>
  <c r="AB75" i="21"/>
  <c r="AC75" i="21" s="1"/>
  <c r="Z75" i="21"/>
  <c r="AA75" i="21" s="1"/>
  <c r="X75" i="21"/>
  <c r="Y75" i="21" s="1"/>
  <c r="V75" i="21"/>
  <c r="W75" i="21" s="1"/>
  <c r="AB72" i="21"/>
  <c r="AC72" i="21" s="1"/>
  <c r="Z72" i="21"/>
  <c r="AA72" i="21" s="1"/>
  <c r="X72" i="21"/>
  <c r="Y72" i="21" s="1"/>
  <c r="V72" i="21"/>
  <c r="W72" i="21" s="1"/>
  <c r="AB70" i="21"/>
  <c r="AC70" i="21" s="1"/>
  <c r="Z70" i="21"/>
  <c r="AA70" i="21" s="1"/>
  <c r="X70" i="21"/>
  <c r="Y70" i="21" s="1"/>
  <c r="V70" i="21"/>
  <c r="W70" i="21" s="1"/>
  <c r="AD69" i="21"/>
  <c r="AE69" i="21" s="1"/>
  <c r="AB69" i="21"/>
  <c r="AC69" i="21" s="1"/>
  <c r="Z69" i="21"/>
  <c r="AA69" i="21" s="1"/>
  <c r="X69" i="21"/>
  <c r="Y69" i="21" s="1"/>
  <c r="V69" i="21"/>
  <c r="W69" i="21" s="1"/>
  <c r="AB68" i="21"/>
  <c r="AC68" i="21" s="1"/>
  <c r="Z68" i="21"/>
  <c r="AA68" i="21" s="1"/>
  <c r="X68" i="21"/>
  <c r="Y68" i="21" s="1"/>
  <c r="V68" i="21"/>
  <c r="W68" i="21" s="1"/>
  <c r="AD67" i="21"/>
  <c r="AE67" i="21" s="1"/>
  <c r="AB67" i="21"/>
  <c r="AC67" i="21" s="1"/>
  <c r="Z67" i="21"/>
  <c r="AA67" i="21" s="1"/>
  <c r="X67" i="21"/>
  <c r="Y67" i="21" s="1"/>
  <c r="V67" i="21"/>
  <c r="W67" i="21" s="1"/>
  <c r="AB66" i="21"/>
  <c r="AC66" i="21" s="1"/>
  <c r="Z66" i="21"/>
  <c r="AA66" i="21" s="1"/>
  <c r="X66" i="21"/>
  <c r="Y66" i="21" s="1"/>
  <c r="V66" i="21"/>
  <c r="W66" i="21" s="1"/>
  <c r="AD65" i="21"/>
  <c r="AE65" i="21" s="1"/>
  <c r="AB65" i="21"/>
  <c r="AC65" i="21" s="1"/>
  <c r="Z65" i="21"/>
  <c r="AA65" i="21" s="1"/>
  <c r="X65" i="21"/>
  <c r="Y65" i="21" s="1"/>
  <c r="V65" i="21"/>
  <c r="W65" i="21" s="1"/>
  <c r="AB64" i="21"/>
  <c r="AC64" i="21" s="1"/>
  <c r="Z64" i="21"/>
  <c r="AA64" i="21" s="1"/>
  <c r="X64" i="21"/>
  <c r="Y64" i="21" s="1"/>
  <c r="V64" i="21"/>
  <c r="W64" i="21" s="1"/>
  <c r="AE63" i="21"/>
  <c r="AB63" i="21"/>
  <c r="AC63" i="21" s="1"/>
  <c r="Z63" i="21"/>
  <c r="AA63" i="21" s="1"/>
  <c r="X63" i="21"/>
  <c r="Y63" i="21" s="1"/>
  <c r="V63" i="21"/>
  <c r="W63" i="21" s="1"/>
  <c r="AB62" i="21"/>
  <c r="AC62" i="21" s="1"/>
  <c r="Z62" i="21"/>
  <c r="AA62" i="21" s="1"/>
  <c r="X62" i="21"/>
  <c r="Y62" i="21" s="1"/>
  <c r="V62" i="21"/>
  <c r="W62" i="21" s="1"/>
  <c r="AD61" i="21"/>
  <c r="AE61" i="21" s="1"/>
  <c r="AB61" i="21"/>
  <c r="AC61" i="21" s="1"/>
  <c r="Z61" i="21"/>
  <c r="AA61" i="21" s="1"/>
  <c r="X61" i="21"/>
  <c r="Y61" i="21" s="1"/>
  <c r="V61" i="21"/>
  <c r="W61" i="21" s="1"/>
  <c r="AB60" i="21"/>
  <c r="AC60" i="21" s="1"/>
  <c r="Z60" i="21"/>
  <c r="AA60" i="21" s="1"/>
  <c r="X60" i="21"/>
  <c r="Y60" i="21" s="1"/>
  <c r="V60" i="21"/>
  <c r="W60" i="21" s="1"/>
  <c r="AD59" i="21"/>
  <c r="AE59" i="21" s="1"/>
  <c r="AB59" i="21"/>
  <c r="AC59" i="21" s="1"/>
  <c r="Z59" i="21"/>
  <c r="AA59" i="21" s="1"/>
  <c r="X59" i="21"/>
  <c r="Y59" i="21" s="1"/>
  <c r="V59" i="21"/>
  <c r="W59" i="21" s="1"/>
  <c r="AB58" i="21"/>
  <c r="AC58" i="21" s="1"/>
  <c r="Z58" i="21"/>
  <c r="AA58" i="21" s="1"/>
  <c r="X58" i="21"/>
  <c r="Y58" i="21" s="1"/>
  <c r="V58" i="21"/>
  <c r="W58" i="21" s="1"/>
  <c r="AD57" i="21"/>
  <c r="AE57" i="21" s="1"/>
  <c r="AB57" i="21"/>
  <c r="AC57" i="21" s="1"/>
  <c r="Z57" i="21"/>
  <c r="AA57" i="21" s="1"/>
  <c r="X57" i="21"/>
  <c r="Y57" i="21" s="1"/>
  <c r="V57" i="21"/>
  <c r="W57" i="21" s="1"/>
  <c r="AB56" i="21"/>
  <c r="AC56" i="21" s="1"/>
  <c r="Z56" i="21"/>
  <c r="AA56" i="21" s="1"/>
  <c r="X56" i="21"/>
  <c r="Y56" i="21" s="1"/>
  <c r="V56" i="21"/>
  <c r="W56" i="21" s="1"/>
  <c r="AD55" i="21"/>
  <c r="AE55" i="21" s="1"/>
  <c r="AB55" i="21"/>
  <c r="AC55" i="21" s="1"/>
  <c r="Z55" i="21"/>
  <c r="AA55" i="21" s="1"/>
  <c r="X55" i="21"/>
  <c r="Y55" i="21" s="1"/>
  <c r="V55" i="21"/>
  <c r="W55" i="21" s="1"/>
  <c r="AB54" i="21"/>
  <c r="AC54" i="21" s="1"/>
  <c r="Z54" i="21"/>
  <c r="AA54" i="21" s="1"/>
  <c r="X54" i="21"/>
  <c r="Y54" i="21" s="1"/>
  <c r="V54" i="21"/>
  <c r="W54" i="21" s="1"/>
  <c r="Z53" i="21"/>
  <c r="Y53" i="21"/>
  <c r="X53" i="21"/>
  <c r="V53" i="21"/>
  <c r="AA53" i="21"/>
  <c r="W53" i="21"/>
  <c r="AE52" i="21"/>
  <c r="AD52" i="21"/>
  <c r="AC52" i="21"/>
  <c r="AB52" i="21"/>
  <c r="AA52" i="21"/>
  <c r="Z52" i="21"/>
  <c r="Y52" i="21"/>
  <c r="X52" i="21"/>
  <c r="W52" i="21"/>
  <c r="V52" i="21"/>
  <c r="R27" i="21"/>
  <c r="O30" i="21"/>
  <c r="O29" i="21"/>
  <c r="O27" i="21"/>
  <c r="O26" i="21"/>
  <c r="O25" i="21"/>
  <c r="R25" i="21"/>
  <c r="L38" i="21"/>
  <c r="L41" i="21"/>
  <c r="L40" i="21"/>
  <c r="L30" i="21"/>
  <c r="L29" i="21"/>
  <c r="Y29" i="21" s="1"/>
  <c r="Y38" i="21"/>
  <c r="Y36" i="21"/>
  <c r="Y35" i="21"/>
  <c r="Y33" i="21"/>
  <c r="Y32" i="21"/>
  <c r="Y30" i="21"/>
  <c r="Y27" i="21"/>
  <c r="Y26" i="21"/>
  <c r="Y25" i="21"/>
  <c r="L27" i="21"/>
  <c r="L26" i="21"/>
  <c r="L25" i="21"/>
  <c r="AD41" i="21"/>
  <c r="AE41" i="21" s="1"/>
  <c r="AB41" i="21"/>
  <c r="AC41" i="21" s="1"/>
  <c r="Z41" i="21"/>
  <c r="AA41" i="21" s="1"/>
  <c r="X41" i="21"/>
  <c r="Y41" i="21" s="1"/>
  <c r="V41" i="21"/>
  <c r="W41" i="21" s="1"/>
  <c r="AD40" i="21"/>
  <c r="AE40" i="21" s="1"/>
  <c r="AB40" i="21"/>
  <c r="AC40" i="21" s="1"/>
  <c r="Z40" i="21"/>
  <c r="AA40" i="21" s="1"/>
  <c r="X40" i="21"/>
  <c r="Y40" i="21" s="1"/>
  <c r="V40" i="21"/>
  <c r="W40" i="21" s="1"/>
  <c r="U40" i="21"/>
  <c r="AD43" i="21"/>
  <c r="AB43" i="21"/>
  <c r="AC43" i="21" s="1"/>
  <c r="Z43" i="21"/>
  <c r="AA43" i="21" s="1"/>
  <c r="X43" i="21"/>
  <c r="Y43" i="21" s="1"/>
  <c r="V43" i="21"/>
  <c r="W43" i="21" s="1"/>
  <c r="AD38" i="21"/>
  <c r="AB38" i="21"/>
  <c r="AC38" i="21" s="1"/>
  <c r="Z38" i="21"/>
  <c r="AA38" i="21" s="1"/>
  <c r="X38" i="21"/>
  <c r="V38" i="21"/>
  <c r="W38" i="21" s="1"/>
  <c r="AD36" i="21"/>
  <c r="AB36" i="21"/>
  <c r="AC36" i="21" s="1"/>
  <c r="Z36" i="21"/>
  <c r="AA36" i="21" s="1"/>
  <c r="X36" i="21"/>
  <c r="V36" i="21"/>
  <c r="W36" i="21" s="1"/>
  <c r="AD35" i="21"/>
  <c r="AB35" i="21"/>
  <c r="AC35" i="21" s="1"/>
  <c r="Z35" i="21"/>
  <c r="AA35" i="21" s="1"/>
  <c r="X35" i="21"/>
  <c r="V35" i="21"/>
  <c r="W35" i="21" s="1"/>
  <c r="AD33" i="21"/>
  <c r="AB33" i="21"/>
  <c r="AC33" i="21" s="1"/>
  <c r="Z33" i="21"/>
  <c r="AA33" i="21" s="1"/>
  <c r="X33" i="21"/>
  <c r="V33" i="21"/>
  <c r="W33" i="21" s="1"/>
  <c r="AD32" i="21"/>
  <c r="AB32" i="21"/>
  <c r="AC32" i="21" s="1"/>
  <c r="Z32" i="21"/>
  <c r="AA32" i="21" s="1"/>
  <c r="X32" i="21"/>
  <c r="V32" i="21"/>
  <c r="W32" i="21" s="1"/>
  <c r="AD30" i="21"/>
  <c r="AB30" i="21"/>
  <c r="AC30" i="21" s="1"/>
  <c r="Z30" i="21"/>
  <c r="AA30" i="21" s="1"/>
  <c r="X30" i="21"/>
  <c r="V30" i="21"/>
  <c r="W30" i="21" s="1"/>
  <c r="AD29" i="21"/>
  <c r="AB29" i="21"/>
  <c r="AC29" i="21" s="1"/>
  <c r="Z29" i="21"/>
  <c r="AA29" i="21" s="1"/>
  <c r="X29" i="21"/>
  <c r="V29" i="21"/>
  <c r="W29" i="21" s="1"/>
  <c r="AD27" i="21"/>
  <c r="AB27" i="21"/>
  <c r="AC27" i="21" s="1"/>
  <c r="Z27" i="21"/>
  <c r="AA27" i="21" s="1"/>
  <c r="X27" i="21"/>
  <c r="V27" i="21"/>
  <c r="W27" i="21" s="1"/>
  <c r="AD26" i="21"/>
  <c r="AB26" i="21"/>
  <c r="AC26" i="21" s="1"/>
  <c r="Z26" i="21"/>
  <c r="AA26" i="21" s="1"/>
  <c r="X26" i="21"/>
  <c r="V26" i="21"/>
  <c r="W26" i="21" s="1"/>
  <c r="AD25" i="21"/>
  <c r="AC25" i="21"/>
  <c r="AA25" i="21"/>
  <c r="AB25" i="21"/>
  <c r="Z25" i="21"/>
  <c r="W25" i="21"/>
  <c r="X25" i="21"/>
  <c r="V25" i="21"/>
  <c r="AD77" i="43" l="1"/>
  <c r="AE77" i="43" s="1"/>
  <c r="AD78" i="43"/>
  <c r="AE78" i="43" s="1"/>
  <c r="AD79" i="43"/>
  <c r="AE79" i="43" s="1"/>
  <c r="AD80" i="43"/>
  <c r="AE80" i="43" s="1"/>
  <c r="AD81" i="43"/>
  <c r="AD77" i="44"/>
  <c r="AE77" i="44" s="1"/>
  <c r="AD78" i="44"/>
  <c r="AD79" i="44"/>
  <c r="AE79" i="44" s="1"/>
  <c r="AD80" i="44"/>
  <c r="AE80" i="44" s="1"/>
  <c r="AD81" i="44"/>
  <c r="AD72" i="44"/>
  <c r="AD53" i="44"/>
  <c r="AE53" i="44" s="1"/>
  <c r="AD55" i="44"/>
  <c r="AE55" i="44" s="1"/>
  <c r="AD57" i="44"/>
  <c r="AE57" i="44" s="1"/>
  <c r="AD59" i="44"/>
  <c r="AE59" i="44" s="1"/>
  <c r="AD61" i="44"/>
  <c r="AD63" i="44"/>
  <c r="AE63" i="44" s="1"/>
  <c r="AD65" i="44"/>
  <c r="AE65" i="44" s="1"/>
  <c r="AD67" i="44"/>
  <c r="AE67" i="44" s="1"/>
  <c r="AD69" i="44"/>
  <c r="AE69" i="44" s="1"/>
  <c r="AD42" i="44"/>
  <c r="AD39" i="44"/>
  <c r="AE39" i="44" s="1"/>
  <c r="AD40" i="44"/>
  <c r="AE40" i="44" s="1"/>
  <c r="AC25" i="44"/>
  <c r="AD37" i="44"/>
  <c r="AD34" i="44"/>
  <c r="AD35" i="44"/>
  <c r="AD31" i="44"/>
  <c r="AD32" i="44"/>
  <c r="AD28" i="44"/>
  <c r="AD29" i="44"/>
  <c r="AD25" i="44"/>
  <c r="AD76" i="43"/>
  <c r="AE76" i="43" s="1"/>
  <c r="AD72" i="43"/>
  <c r="AD53" i="43"/>
  <c r="AE53" i="43" s="1"/>
  <c r="AD55" i="43"/>
  <c r="AD57" i="43"/>
  <c r="AE57" i="43" s="1"/>
  <c r="AD59" i="43"/>
  <c r="AE59" i="43" s="1"/>
  <c r="AD61" i="43"/>
  <c r="AD63" i="43"/>
  <c r="AD65" i="43"/>
  <c r="AE65" i="43" s="1"/>
  <c r="AD67" i="43"/>
  <c r="AD69" i="43"/>
  <c r="AD42" i="43"/>
  <c r="AE42" i="43" s="1"/>
  <c r="AD39" i="43"/>
  <c r="AE39" i="43" s="1"/>
  <c r="AD40" i="43"/>
  <c r="AE40" i="43" s="1"/>
  <c r="AD37" i="43"/>
  <c r="AE37" i="43" s="1"/>
  <c r="AD34" i="43"/>
  <c r="AE34" i="43" s="1"/>
  <c r="AD35" i="43"/>
  <c r="AE35" i="43" s="1"/>
  <c r="AD31" i="43"/>
  <c r="AE31" i="43" s="1"/>
  <c r="AD32" i="43"/>
  <c r="AE32" i="43" s="1"/>
  <c r="AD28" i="43"/>
  <c r="AE28" i="43" s="1"/>
  <c r="AD29" i="43"/>
  <c r="AE29" i="43" s="1"/>
  <c r="AD25" i="43"/>
  <c r="AE25" i="43" s="1"/>
  <c r="AD76" i="42"/>
  <c r="AE76" i="42" s="1"/>
  <c r="AD77" i="42"/>
  <c r="AE77" i="42" s="1"/>
  <c r="AD78" i="42"/>
  <c r="AE78" i="42" s="1"/>
  <c r="AD79" i="42"/>
  <c r="AE79" i="42" s="1"/>
  <c r="AD75" i="42"/>
  <c r="AE75" i="42" s="1"/>
  <c r="AD72" i="42"/>
  <c r="AD53" i="42"/>
  <c r="AE53" i="42" s="1"/>
  <c r="AD55" i="42"/>
  <c r="AE55" i="42" s="1"/>
  <c r="AD57" i="42"/>
  <c r="AE57" i="42" s="1"/>
  <c r="AD59" i="42"/>
  <c r="AE59" i="42" s="1"/>
  <c r="AD61" i="42"/>
  <c r="AE61" i="42" s="1"/>
  <c r="AD63" i="42"/>
  <c r="AD65" i="42"/>
  <c r="AE65" i="42" s="1"/>
  <c r="AD67" i="42"/>
  <c r="AE67" i="42" s="1"/>
  <c r="AD69" i="42"/>
  <c r="AE69" i="42" s="1"/>
  <c r="AD80" i="21"/>
  <c r="AD76" i="21"/>
  <c r="AE76" i="21" s="1"/>
  <c r="AD77" i="21"/>
  <c r="AE77" i="21" s="1"/>
  <c r="AD78" i="21"/>
  <c r="AE78" i="21" s="1"/>
  <c r="AD79" i="21"/>
  <c r="AE79" i="21" s="1"/>
  <c r="AD75" i="21"/>
  <c r="AE75" i="21" s="1"/>
  <c r="AD72" i="21"/>
  <c r="AE72" i="21" s="1"/>
  <c r="AD54" i="21"/>
  <c r="AE54" i="21" s="1"/>
  <c r="AD56" i="21"/>
  <c r="AE56" i="21" s="1"/>
  <c r="AD58" i="21"/>
  <c r="AE58" i="21" s="1"/>
  <c r="AD60" i="21"/>
  <c r="AE60" i="21" s="1"/>
  <c r="AD62" i="21"/>
  <c r="AE62" i="21" s="1"/>
  <c r="AD64" i="21"/>
  <c r="AE64" i="21" s="1"/>
  <c r="AD66" i="21"/>
  <c r="AE66" i="21" s="1"/>
  <c r="AD68" i="21"/>
  <c r="AE68" i="21" s="1"/>
  <c r="AD70" i="21"/>
  <c r="AE70" i="21" s="1"/>
  <c r="AD53" i="21"/>
  <c r="V81" i="31" l="1"/>
  <c r="W81" i="31" s="1"/>
  <c r="S52" i="31"/>
  <c r="X80" i="31"/>
  <c r="Y80" i="31" s="1"/>
  <c r="V80" i="31"/>
  <c r="W80" i="31" s="1"/>
  <c r="X79" i="31"/>
  <c r="Y79" i="31" s="1"/>
  <c r="V79" i="31"/>
  <c r="W79" i="31" s="1"/>
  <c r="X78" i="31"/>
  <c r="Y78" i="31" s="1"/>
  <c r="V78" i="31"/>
  <c r="W78" i="31" s="1"/>
  <c r="X77" i="31"/>
  <c r="Y77" i="31" s="1"/>
  <c r="V77" i="31"/>
  <c r="W77" i="31" s="1"/>
  <c r="X76" i="31"/>
  <c r="Y76" i="31" s="1"/>
  <c r="V76" i="31"/>
  <c r="W76" i="31" s="1"/>
  <c r="V72" i="31"/>
  <c r="W72" i="31" s="1"/>
  <c r="X69" i="31"/>
  <c r="V69" i="31"/>
  <c r="X68" i="31"/>
  <c r="V68" i="31"/>
  <c r="Y69" i="31"/>
  <c r="W69" i="31"/>
  <c r="Y68" i="31"/>
  <c r="W68" i="31"/>
  <c r="X67" i="31"/>
  <c r="Y67" i="31" s="1"/>
  <c r="V67" i="31"/>
  <c r="W67" i="31" s="1"/>
  <c r="X66" i="31"/>
  <c r="Y66" i="31" s="1"/>
  <c r="V66" i="31"/>
  <c r="W66" i="31" s="1"/>
  <c r="X65" i="31"/>
  <c r="Y65" i="31" s="1"/>
  <c r="V65" i="31"/>
  <c r="W65" i="31" s="1"/>
  <c r="X64" i="31"/>
  <c r="Y64" i="31" s="1"/>
  <c r="V64" i="31"/>
  <c r="W64" i="31" s="1"/>
  <c r="X63" i="31"/>
  <c r="Y63" i="31" s="1"/>
  <c r="V63" i="31"/>
  <c r="W63" i="31" s="1"/>
  <c r="X62" i="31"/>
  <c r="Y62" i="31" s="1"/>
  <c r="V62" i="31"/>
  <c r="W62" i="31" s="1"/>
  <c r="X61" i="31"/>
  <c r="Y61" i="31" s="1"/>
  <c r="V61" i="31"/>
  <c r="W61" i="31" s="1"/>
  <c r="X60" i="31"/>
  <c r="Y60" i="31" s="1"/>
  <c r="V60" i="31"/>
  <c r="W60" i="31" s="1"/>
  <c r="X59" i="31"/>
  <c r="Y59" i="31" s="1"/>
  <c r="V59" i="31"/>
  <c r="W59" i="31" s="1"/>
  <c r="X58" i="31"/>
  <c r="Y58" i="31" s="1"/>
  <c r="V58" i="31"/>
  <c r="W58" i="31" s="1"/>
  <c r="X57" i="31"/>
  <c r="Y57" i="31" s="1"/>
  <c r="V57" i="31"/>
  <c r="W57" i="31" s="1"/>
  <c r="X56" i="31"/>
  <c r="Y56" i="31" s="1"/>
  <c r="V56" i="31"/>
  <c r="W56" i="31" s="1"/>
  <c r="X55" i="31"/>
  <c r="Y55" i="31" s="1"/>
  <c r="V55" i="31"/>
  <c r="W55" i="31" s="1"/>
  <c r="X54" i="31"/>
  <c r="Y54" i="31" s="1"/>
  <c r="V54" i="31"/>
  <c r="W54" i="31" s="1"/>
  <c r="X53" i="31"/>
  <c r="Y53" i="31" s="1"/>
  <c r="V53" i="31"/>
  <c r="W53" i="31" s="1"/>
  <c r="X52" i="31"/>
  <c r="Y52" i="31" s="1"/>
  <c r="V52" i="31"/>
  <c r="W52" i="31" s="1"/>
  <c r="X51" i="31"/>
  <c r="V51" i="31"/>
  <c r="R25" i="31"/>
  <c r="R37" i="31"/>
  <c r="R35" i="31"/>
  <c r="X42" i="31"/>
  <c r="Y42" i="31" s="1"/>
  <c r="W42" i="31"/>
  <c r="X40" i="31"/>
  <c r="Y40" i="31" s="1"/>
  <c r="W40" i="31"/>
  <c r="Y39" i="31"/>
  <c r="X39" i="31"/>
  <c r="Z39" i="31" s="1"/>
  <c r="AA39" i="31" s="1"/>
  <c r="W39" i="31"/>
  <c r="U39" i="31"/>
  <c r="V42" i="31"/>
  <c r="V40" i="31"/>
  <c r="V39" i="31"/>
  <c r="X37" i="31"/>
  <c r="Y37" i="31" s="1"/>
  <c r="V37" i="31"/>
  <c r="W37" i="31" s="1"/>
  <c r="X35" i="31"/>
  <c r="Y35" i="31" s="1"/>
  <c r="V35" i="31"/>
  <c r="W35" i="31" s="1"/>
  <c r="X34" i="31"/>
  <c r="Y34" i="31" s="1"/>
  <c r="V34" i="31"/>
  <c r="W34" i="31" s="1"/>
  <c r="X32" i="31"/>
  <c r="Y32" i="31" s="1"/>
  <c r="V32" i="31"/>
  <c r="W32" i="31" s="1"/>
  <c r="X31" i="31"/>
  <c r="Y31" i="31" s="1"/>
  <c r="V31" i="31"/>
  <c r="W31" i="31" s="1"/>
  <c r="X29" i="31"/>
  <c r="Y29" i="31" s="1"/>
  <c r="V29" i="31"/>
  <c r="W29" i="31" s="1"/>
  <c r="X28" i="31"/>
  <c r="Y28" i="31" s="1"/>
  <c r="V28" i="31"/>
  <c r="W28" i="31" s="1"/>
  <c r="V26" i="31"/>
  <c r="W26" i="31" s="1"/>
  <c r="X25" i="31"/>
  <c r="V25" i="31"/>
  <c r="W25" i="31" s="1"/>
  <c r="V24" i="31"/>
  <c r="Y51" i="31"/>
  <c r="W51" i="31"/>
  <c r="W24" i="31"/>
  <c r="R35" i="30"/>
  <c r="R25" i="30"/>
  <c r="V80" i="30"/>
  <c r="W80" i="30" s="1"/>
  <c r="X79" i="30"/>
  <c r="Y79" i="30" s="1"/>
  <c r="V79" i="30"/>
  <c r="W79" i="30" s="1"/>
  <c r="X78" i="30"/>
  <c r="Y78" i="30" s="1"/>
  <c r="V78" i="30"/>
  <c r="W78" i="30" s="1"/>
  <c r="X77" i="30"/>
  <c r="Y77" i="30" s="1"/>
  <c r="V77" i="30"/>
  <c r="W77" i="30" s="1"/>
  <c r="X76" i="30"/>
  <c r="Y76" i="30" s="1"/>
  <c r="V76" i="30"/>
  <c r="W76" i="30" s="1"/>
  <c r="X75" i="30"/>
  <c r="Y75" i="30" s="1"/>
  <c r="V75" i="30"/>
  <c r="W75" i="30" s="1"/>
  <c r="V71" i="30"/>
  <c r="W71" i="30" s="1"/>
  <c r="X68" i="30"/>
  <c r="Y68" i="30" s="1"/>
  <c r="V68" i="30"/>
  <c r="W68" i="30" s="1"/>
  <c r="X67" i="30"/>
  <c r="Y67" i="30" s="1"/>
  <c r="V67" i="30"/>
  <c r="W67" i="30" s="1"/>
  <c r="X66" i="30"/>
  <c r="Y66" i="30" s="1"/>
  <c r="V66" i="30"/>
  <c r="W66" i="30" s="1"/>
  <c r="X65" i="30"/>
  <c r="Y65" i="30" s="1"/>
  <c r="V65" i="30"/>
  <c r="W65" i="30" s="1"/>
  <c r="X64" i="30"/>
  <c r="Y64" i="30" s="1"/>
  <c r="V64" i="30"/>
  <c r="W64" i="30" s="1"/>
  <c r="X63" i="30"/>
  <c r="Y63" i="30" s="1"/>
  <c r="V63" i="30"/>
  <c r="W63" i="30" s="1"/>
  <c r="V62" i="30"/>
  <c r="W62" i="30" s="1"/>
  <c r="X61" i="30"/>
  <c r="Y61" i="30" s="1"/>
  <c r="V61" i="30"/>
  <c r="W61" i="30" s="1"/>
  <c r="X60" i="30"/>
  <c r="Y60" i="30" s="1"/>
  <c r="V60" i="30"/>
  <c r="W60" i="30" s="1"/>
  <c r="X59" i="30"/>
  <c r="Y59" i="30" s="1"/>
  <c r="V59" i="30"/>
  <c r="W59" i="30" s="1"/>
  <c r="X58" i="30"/>
  <c r="Y58" i="30" s="1"/>
  <c r="V58" i="30"/>
  <c r="W58" i="30" s="1"/>
  <c r="X57" i="30"/>
  <c r="Y57" i="30" s="1"/>
  <c r="V57" i="30"/>
  <c r="W57" i="30" s="1"/>
  <c r="X56" i="30"/>
  <c r="Y56" i="30" s="1"/>
  <c r="V56" i="30"/>
  <c r="W56" i="30" s="1"/>
  <c r="X55" i="30"/>
  <c r="Y55" i="30" s="1"/>
  <c r="V55" i="30"/>
  <c r="W55" i="30" s="1"/>
  <c r="X54" i="30"/>
  <c r="Y54" i="30" s="1"/>
  <c r="V54" i="30"/>
  <c r="W54" i="30" s="1"/>
  <c r="X53" i="30"/>
  <c r="Y53" i="30" s="1"/>
  <c r="V53" i="30"/>
  <c r="W53" i="30" s="1"/>
  <c r="V52" i="30"/>
  <c r="W52" i="30" s="1"/>
  <c r="X51" i="30"/>
  <c r="V51" i="30"/>
  <c r="X42" i="30"/>
  <c r="Y42" i="30" s="1"/>
  <c r="V42" i="30"/>
  <c r="W42" i="30" s="1"/>
  <c r="X40" i="30"/>
  <c r="Y40" i="30" s="1"/>
  <c r="V40" i="30"/>
  <c r="W40" i="30" s="1"/>
  <c r="X39" i="30"/>
  <c r="Y39" i="30" s="1"/>
  <c r="V39" i="30"/>
  <c r="W39" i="30" s="1"/>
  <c r="X37" i="30"/>
  <c r="Y37" i="30" s="1"/>
  <c r="V37" i="30"/>
  <c r="W37" i="30" s="1"/>
  <c r="X35" i="30"/>
  <c r="Y35" i="30" s="1"/>
  <c r="V35" i="30"/>
  <c r="W35" i="30" s="1"/>
  <c r="X34" i="30"/>
  <c r="Y34" i="30" s="1"/>
  <c r="V34" i="30"/>
  <c r="W34" i="30" s="1"/>
  <c r="X32" i="30"/>
  <c r="Y32" i="30" s="1"/>
  <c r="V32" i="30"/>
  <c r="W32" i="30" s="1"/>
  <c r="X31" i="30"/>
  <c r="Y31" i="30" s="1"/>
  <c r="V31" i="30"/>
  <c r="W31" i="30" s="1"/>
  <c r="X29" i="30"/>
  <c r="Y29" i="30" s="1"/>
  <c r="V29" i="30"/>
  <c r="W29" i="30" s="1"/>
  <c r="X28" i="30"/>
  <c r="Y28" i="30" s="1"/>
  <c r="V28" i="30"/>
  <c r="W28" i="30" s="1"/>
  <c r="V26" i="30"/>
  <c r="W26" i="30" s="1"/>
  <c r="X25" i="30"/>
  <c r="Y25" i="30" s="1"/>
  <c r="V25" i="30"/>
  <c r="W25" i="30" s="1"/>
  <c r="V24" i="30"/>
  <c r="Y51" i="30"/>
  <c r="W51" i="30"/>
  <c r="W24" i="30"/>
  <c r="V80" i="28"/>
  <c r="W80" i="28" s="1"/>
  <c r="X79" i="28"/>
  <c r="Y79" i="28" s="1"/>
  <c r="V79" i="28"/>
  <c r="W79" i="28" s="1"/>
  <c r="X78" i="28"/>
  <c r="Y78" i="28" s="1"/>
  <c r="V78" i="28"/>
  <c r="W78" i="28" s="1"/>
  <c r="X77" i="28"/>
  <c r="Y77" i="28" s="1"/>
  <c r="V77" i="28"/>
  <c r="W77" i="28" s="1"/>
  <c r="X76" i="28"/>
  <c r="Y76" i="28" s="1"/>
  <c r="V76" i="28"/>
  <c r="W76" i="28" s="1"/>
  <c r="X75" i="28"/>
  <c r="V75" i="28"/>
  <c r="V71" i="28"/>
  <c r="W71" i="28" s="1"/>
  <c r="Y75" i="28"/>
  <c r="W75" i="28"/>
  <c r="X68" i="28"/>
  <c r="Y68" i="28" s="1"/>
  <c r="V68" i="28"/>
  <c r="W68" i="28" s="1"/>
  <c r="X67" i="28"/>
  <c r="Y67" i="28" s="1"/>
  <c r="V67" i="28"/>
  <c r="W67" i="28" s="1"/>
  <c r="X66" i="28"/>
  <c r="Y66" i="28" s="1"/>
  <c r="V66" i="28"/>
  <c r="W66" i="28" s="1"/>
  <c r="X65" i="28"/>
  <c r="Y65" i="28" s="1"/>
  <c r="V65" i="28"/>
  <c r="W65" i="28" s="1"/>
  <c r="X64" i="28"/>
  <c r="Y64" i="28" s="1"/>
  <c r="V64" i="28"/>
  <c r="W64" i="28" s="1"/>
  <c r="X63" i="28"/>
  <c r="Y63" i="28" s="1"/>
  <c r="V63" i="28"/>
  <c r="W63" i="28" s="1"/>
  <c r="V62" i="28"/>
  <c r="W62" i="28"/>
  <c r="X61" i="28"/>
  <c r="Y61" i="28" s="1"/>
  <c r="V61" i="28"/>
  <c r="W61" i="28" s="1"/>
  <c r="X60" i="28"/>
  <c r="Y60" i="28" s="1"/>
  <c r="V60" i="28"/>
  <c r="W60" i="28" s="1"/>
  <c r="X59" i="28"/>
  <c r="Y59" i="28" s="1"/>
  <c r="V59" i="28"/>
  <c r="W59" i="28" s="1"/>
  <c r="X58" i="28"/>
  <c r="Y58" i="28" s="1"/>
  <c r="V58" i="28"/>
  <c r="W58" i="28" s="1"/>
  <c r="X57" i="28"/>
  <c r="Y57" i="28" s="1"/>
  <c r="V57" i="28"/>
  <c r="W57" i="28" s="1"/>
  <c r="X56" i="28"/>
  <c r="Y56" i="28" s="1"/>
  <c r="V56" i="28"/>
  <c r="W56" i="28" s="1"/>
  <c r="X55" i="28"/>
  <c r="Y55" i="28" s="1"/>
  <c r="V55" i="28"/>
  <c r="W55" i="28" s="1"/>
  <c r="X54" i="28"/>
  <c r="Y54" i="28" s="1"/>
  <c r="V54" i="28"/>
  <c r="W54" i="28" s="1"/>
  <c r="X53" i="28"/>
  <c r="Y53" i="28" s="1"/>
  <c r="V53" i="28"/>
  <c r="W53" i="28" s="1"/>
  <c r="V52" i="28"/>
  <c r="W52" i="28" s="1"/>
  <c r="X51" i="28"/>
  <c r="V51" i="28"/>
  <c r="R25" i="28"/>
  <c r="O24" i="28"/>
  <c r="X42" i="28"/>
  <c r="Y42" i="28" s="1"/>
  <c r="V42" i="28"/>
  <c r="W42" i="28" s="1"/>
  <c r="X40" i="28"/>
  <c r="Y40" i="28" s="1"/>
  <c r="V40" i="28"/>
  <c r="W40" i="28" s="1"/>
  <c r="X39" i="28"/>
  <c r="Y39" i="28" s="1"/>
  <c r="V39" i="28"/>
  <c r="W39" i="28" s="1"/>
  <c r="X37" i="28"/>
  <c r="Y37" i="28" s="1"/>
  <c r="V37" i="28"/>
  <c r="W37" i="28" s="1"/>
  <c r="X35" i="28"/>
  <c r="Y35" i="28" s="1"/>
  <c r="V35" i="28"/>
  <c r="W35" i="28" s="1"/>
  <c r="X34" i="28"/>
  <c r="Y34" i="28" s="1"/>
  <c r="V34" i="28"/>
  <c r="W34" i="28" s="1"/>
  <c r="X32" i="28"/>
  <c r="Y32" i="28" s="1"/>
  <c r="V32" i="28"/>
  <c r="W32" i="28" s="1"/>
  <c r="X31" i="28"/>
  <c r="Y31" i="28" s="1"/>
  <c r="V31" i="28"/>
  <c r="W31" i="28" s="1"/>
  <c r="X29" i="28"/>
  <c r="Y29" i="28" s="1"/>
  <c r="V29" i="28"/>
  <c r="W29" i="28" s="1"/>
  <c r="X28" i="28"/>
  <c r="Y28" i="28" s="1"/>
  <c r="V28" i="28"/>
  <c r="W28" i="28" s="1"/>
  <c r="V26" i="28"/>
  <c r="W26" i="28" s="1"/>
  <c r="X25" i="28"/>
  <c r="V25" i="28"/>
  <c r="W25" i="28" s="1"/>
  <c r="V24" i="28"/>
  <c r="Y51" i="28"/>
  <c r="Z51" i="28"/>
  <c r="AA51" i="28" s="1"/>
  <c r="W51" i="28"/>
  <c r="W24" i="28"/>
  <c r="V81" i="27"/>
  <c r="W81" i="27" s="1"/>
  <c r="X80" i="27"/>
  <c r="Y80" i="27" s="1"/>
  <c r="V80" i="27"/>
  <c r="W80" i="27" s="1"/>
  <c r="X79" i="27"/>
  <c r="Y79" i="27" s="1"/>
  <c r="V79" i="27"/>
  <c r="W79" i="27" s="1"/>
  <c r="X78" i="27"/>
  <c r="Y78" i="27" s="1"/>
  <c r="V78" i="27"/>
  <c r="W78" i="27" s="1"/>
  <c r="X77" i="27"/>
  <c r="Y77" i="27" s="1"/>
  <c r="V77" i="27"/>
  <c r="W77" i="27" s="1"/>
  <c r="X76" i="27"/>
  <c r="V76" i="27"/>
  <c r="Y76" i="27"/>
  <c r="W76" i="27"/>
  <c r="V72" i="27"/>
  <c r="W72" i="27" s="1"/>
  <c r="X69" i="27"/>
  <c r="Y69" i="27" s="1"/>
  <c r="V69" i="27"/>
  <c r="W69" i="27" s="1"/>
  <c r="X68" i="27"/>
  <c r="Y68" i="27" s="1"/>
  <c r="V68" i="27"/>
  <c r="W68" i="27" s="1"/>
  <c r="X67" i="27"/>
  <c r="Y67" i="27" s="1"/>
  <c r="V67" i="27"/>
  <c r="W67" i="27" s="1"/>
  <c r="X66" i="27"/>
  <c r="Y66" i="27" s="1"/>
  <c r="V66" i="27"/>
  <c r="W66" i="27" s="1"/>
  <c r="X65" i="27"/>
  <c r="Y65" i="27" s="1"/>
  <c r="V65" i="27"/>
  <c r="W65" i="27" s="1"/>
  <c r="X64" i="27"/>
  <c r="Y64" i="27" s="1"/>
  <c r="V64" i="27"/>
  <c r="W64" i="27" s="1"/>
  <c r="V63" i="27"/>
  <c r="W63" i="27" s="1"/>
  <c r="X62" i="27"/>
  <c r="Y62" i="27" s="1"/>
  <c r="V62" i="27"/>
  <c r="W62" i="27" s="1"/>
  <c r="X61" i="27"/>
  <c r="Y61" i="27" s="1"/>
  <c r="V61" i="27"/>
  <c r="W61" i="27" s="1"/>
  <c r="X60" i="27"/>
  <c r="Y60" i="27" s="1"/>
  <c r="V60" i="27"/>
  <c r="W60" i="27" s="1"/>
  <c r="X59" i="27"/>
  <c r="Y59" i="27" s="1"/>
  <c r="V59" i="27"/>
  <c r="W59" i="27" s="1"/>
  <c r="X58" i="27"/>
  <c r="Y58" i="27" s="1"/>
  <c r="V58" i="27"/>
  <c r="W58" i="27" s="1"/>
  <c r="X57" i="27"/>
  <c r="Y57" i="27" s="1"/>
  <c r="V57" i="27"/>
  <c r="W57" i="27" s="1"/>
  <c r="X56" i="27"/>
  <c r="Y56" i="27" s="1"/>
  <c r="V56" i="27"/>
  <c r="W56" i="27" s="1"/>
  <c r="X55" i="27"/>
  <c r="Y55" i="27" s="1"/>
  <c r="V55" i="27"/>
  <c r="W55" i="27" s="1"/>
  <c r="X54" i="27"/>
  <c r="Y54" i="27" s="1"/>
  <c r="V54" i="27"/>
  <c r="W54" i="27" s="1"/>
  <c r="X53" i="27"/>
  <c r="Y53" i="27" s="1"/>
  <c r="V53" i="27"/>
  <c r="W53" i="27" s="1"/>
  <c r="V52" i="27"/>
  <c r="W52" i="27" s="1"/>
  <c r="X51" i="27"/>
  <c r="V51" i="27"/>
  <c r="R25" i="27"/>
  <c r="X39" i="27"/>
  <c r="Y39" i="27" s="1"/>
  <c r="V39" i="27"/>
  <c r="W39" i="27" s="1"/>
  <c r="U39" i="27"/>
  <c r="X42" i="27"/>
  <c r="Y42" i="27" s="1"/>
  <c r="V42" i="27"/>
  <c r="W42" i="27" s="1"/>
  <c r="X40" i="27"/>
  <c r="Y40" i="27" s="1"/>
  <c r="V40" i="27"/>
  <c r="W40" i="27" s="1"/>
  <c r="X37" i="27"/>
  <c r="Y37" i="27" s="1"/>
  <c r="V37" i="27"/>
  <c r="W37" i="27" s="1"/>
  <c r="X35" i="27"/>
  <c r="Y35" i="27" s="1"/>
  <c r="V35" i="27"/>
  <c r="W35" i="27" s="1"/>
  <c r="X34" i="27"/>
  <c r="Y34" i="27" s="1"/>
  <c r="V34" i="27"/>
  <c r="W34" i="27" s="1"/>
  <c r="X32" i="27"/>
  <c r="Y32" i="27" s="1"/>
  <c r="V32" i="27"/>
  <c r="W32" i="27" s="1"/>
  <c r="X31" i="27"/>
  <c r="Y31" i="27" s="1"/>
  <c r="V31" i="27"/>
  <c r="W31" i="27" s="1"/>
  <c r="X29" i="27"/>
  <c r="Y29" i="27" s="1"/>
  <c r="V29" i="27"/>
  <c r="W29" i="27" s="1"/>
  <c r="X28" i="27"/>
  <c r="Y28" i="27" s="1"/>
  <c r="V28" i="27"/>
  <c r="W28" i="27" s="1"/>
  <c r="V26" i="27"/>
  <c r="W26" i="27" s="1"/>
  <c r="X25" i="27"/>
  <c r="V25" i="27"/>
  <c r="W25" i="27" s="1"/>
  <c r="V24" i="27"/>
  <c r="Y51" i="27"/>
  <c r="Z51" i="27"/>
  <c r="AA51" i="27" s="1"/>
  <c r="W51" i="27"/>
  <c r="W24" i="27"/>
  <c r="V80" i="26"/>
  <c r="W80" i="26" s="1"/>
  <c r="X79" i="26"/>
  <c r="Y79" i="26" s="1"/>
  <c r="V79" i="26"/>
  <c r="W79" i="26" s="1"/>
  <c r="X78" i="26"/>
  <c r="Y78" i="26" s="1"/>
  <c r="V78" i="26"/>
  <c r="W78" i="26" s="1"/>
  <c r="X77" i="26"/>
  <c r="Y77" i="26" s="1"/>
  <c r="V77" i="26"/>
  <c r="W77" i="26" s="1"/>
  <c r="X76" i="26"/>
  <c r="Y76" i="26" s="1"/>
  <c r="V76" i="26"/>
  <c r="W76" i="26" s="1"/>
  <c r="X75" i="26"/>
  <c r="Y75" i="26" s="1"/>
  <c r="V75" i="26"/>
  <c r="W75" i="26" s="1"/>
  <c r="V72" i="26"/>
  <c r="W72" i="26" s="1"/>
  <c r="X69" i="26"/>
  <c r="Y69" i="26" s="1"/>
  <c r="V69" i="26"/>
  <c r="W69" i="26" s="1"/>
  <c r="X68" i="26"/>
  <c r="Y68" i="26" s="1"/>
  <c r="V68" i="26"/>
  <c r="W68" i="26" s="1"/>
  <c r="X67" i="26"/>
  <c r="Y67" i="26" s="1"/>
  <c r="V67" i="26"/>
  <c r="W67" i="26" s="1"/>
  <c r="X66" i="26"/>
  <c r="Y66" i="26" s="1"/>
  <c r="V66" i="26"/>
  <c r="W66" i="26" s="1"/>
  <c r="X65" i="26"/>
  <c r="Y65" i="26" s="1"/>
  <c r="V65" i="26"/>
  <c r="W65" i="26" s="1"/>
  <c r="X64" i="26"/>
  <c r="Y64" i="26" s="1"/>
  <c r="V64" i="26"/>
  <c r="W64" i="26" s="1"/>
  <c r="V63" i="26"/>
  <c r="W63" i="26" s="1"/>
  <c r="X62" i="26"/>
  <c r="Y62" i="26" s="1"/>
  <c r="V62" i="26"/>
  <c r="W62" i="26" s="1"/>
  <c r="X61" i="26"/>
  <c r="Y61" i="26" s="1"/>
  <c r="V61" i="26"/>
  <c r="W61" i="26" s="1"/>
  <c r="X60" i="26"/>
  <c r="Y60" i="26" s="1"/>
  <c r="V60" i="26"/>
  <c r="W60" i="26" s="1"/>
  <c r="X59" i="26"/>
  <c r="Y59" i="26" s="1"/>
  <c r="V59" i="26"/>
  <c r="W59" i="26" s="1"/>
  <c r="X58" i="26"/>
  <c r="Y58" i="26" s="1"/>
  <c r="V58" i="26"/>
  <c r="W58" i="26" s="1"/>
  <c r="X57" i="26"/>
  <c r="Y57" i="26" s="1"/>
  <c r="V57" i="26"/>
  <c r="W57" i="26" s="1"/>
  <c r="X56" i="26"/>
  <c r="Y56" i="26" s="1"/>
  <c r="V56" i="26"/>
  <c r="W56" i="26" s="1"/>
  <c r="X55" i="26"/>
  <c r="Y55" i="26" s="1"/>
  <c r="V55" i="26"/>
  <c r="W55" i="26" s="1"/>
  <c r="X54" i="26"/>
  <c r="Y54" i="26" s="1"/>
  <c r="V54" i="26"/>
  <c r="W54" i="26" s="1"/>
  <c r="X53" i="26"/>
  <c r="Y53" i="26" s="1"/>
  <c r="V53" i="26"/>
  <c r="W53" i="26" s="1"/>
  <c r="V52" i="26"/>
  <c r="W52" i="26" s="1"/>
  <c r="X51" i="26"/>
  <c r="V51" i="26"/>
  <c r="O26" i="26"/>
  <c r="O25" i="26"/>
  <c r="O24" i="26"/>
  <c r="R26" i="26"/>
  <c r="R26" i="27" s="1"/>
  <c r="R24" i="26"/>
  <c r="R24" i="27" s="1"/>
  <c r="X42" i="26"/>
  <c r="Y42" i="26" s="1"/>
  <c r="V42" i="26"/>
  <c r="W42" i="26" s="1"/>
  <c r="X40" i="26"/>
  <c r="Y40" i="26" s="1"/>
  <c r="V40" i="26"/>
  <c r="W40" i="26" s="1"/>
  <c r="X39" i="26"/>
  <c r="V39" i="26"/>
  <c r="Y39" i="26"/>
  <c r="W39" i="26"/>
  <c r="U39" i="26"/>
  <c r="X35" i="26"/>
  <c r="Y35" i="26" s="1"/>
  <c r="V35" i="26"/>
  <c r="W35" i="26" s="1"/>
  <c r="X34" i="26"/>
  <c r="Y34" i="26" s="1"/>
  <c r="V34" i="26"/>
  <c r="W34" i="26" s="1"/>
  <c r="X32" i="26"/>
  <c r="Y32" i="26" s="1"/>
  <c r="V32" i="26"/>
  <c r="W32" i="26" s="1"/>
  <c r="X31" i="26"/>
  <c r="Y31" i="26" s="1"/>
  <c r="V31" i="26"/>
  <c r="W31" i="26" s="1"/>
  <c r="X29" i="26"/>
  <c r="Y29" i="26" s="1"/>
  <c r="V29" i="26"/>
  <c r="W29" i="26" s="1"/>
  <c r="X28" i="26"/>
  <c r="Y28" i="26" s="1"/>
  <c r="V28" i="26"/>
  <c r="W28" i="26" s="1"/>
  <c r="X26" i="26"/>
  <c r="V26" i="26"/>
  <c r="W26" i="26" s="1"/>
  <c r="X25" i="26"/>
  <c r="Y25" i="26" s="1"/>
  <c r="V25" i="26"/>
  <c r="W25" i="26" s="1"/>
  <c r="X24" i="26"/>
  <c r="V24" i="26"/>
  <c r="Y51" i="26"/>
  <c r="Z51" i="26"/>
  <c r="AA51" i="26" s="1"/>
  <c r="W51" i="26"/>
  <c r="Y37" i="26"/>
  <c r="X37" i="26"/>
  <c r="Z37" i="26" s="1"/>
  <c r="W37" i="26"/>
  <c r="V37" i="26"/>
  <c r="Y24" i="26"/>
  <c r="Z24" i="26"/>
  <c r="W24" i="26"/>
  <c r="V80" i="25"/>
  <c r="W80" i="25" s="1"/>
  <c r="X79" i="25"/>
  <c r="Y79" i="25" s="1"/>
  <c r="V79" i="25"/>
  <c r="W79" i="25" s="1"/>
  <c r="X78" i="25"/>
  <c r="Y78" i="25" s="1"/>
  <c r="V78" i="25"/>
  <c r="W78" i="25" s="1"/>
  <c r="X77" i="25"/>
  <c r="Y77" i="25" s="1"/>
  <c r="V77" i="25"/>
  <c r="W77" i="25" s="1"/>
  <c r="X76" i="25"/>
  <c r="Y76" i="25" s="1"/>
  <c r="V76" i="25"/>
  <c r="W76" i="25" s="1"/>
  <c r="X75" i="25"/>
  <c r="Y75" i="25" s="1"/>
  <c r="V75" i="25"/>
  <c r="W75" i="25" s="1"/>
  <c r="V72" i="25"/>
  <c r="W72" i="25" s="1"/>
  <c r="X69" i="25"/>
  <c r="Y69" i="25" s="1"/>
  <c r="V69" i="25"/>
  <c r="W69" i="25" s="1"/>
  <c r="X68" i="25"/>
  <c r="Y68" i="25" s="1"/>
  <c r="V68" i="25"/>
  <c r="W68" i="25" s="1"/>
  <c r="X67" i="25"/>
  <c r="Y67" i="25" s="1"/>
  <c r="V67" i="25"/>
  <c r="W67" i="25" s="1"/>
  <c r="X66" i="25"/>
  <c r="Y66" i="25" s="1"/>
  <c r="V66" i="25"/>
  <c r="W66" i="25" s="1"/>
  <c r="X65" i="25"/>
  <c r="Y65" i="25" s="1"/>
  <c r="V65" i="25"/>
  <c r="W65" i="25" s="1"/>
  <c r="X64" i="25"/>
  <c r="Y64" i="25" s="1"/>
  <c r="V64" i="25"/>
  <c r="W64" i="25" s="1"/>
  <c r="V63" i="25"/>
  <c r="W63" i="25" s="1"/>
  <c r="X62" i="25"/>
  <c r="Y62" i="25" s="1"/>
  <c r="V62" i="25"/>
  <c r="W62" i="25" s="1"/>
  <c r="X61" i="25"/>
  <c r="Y61" i="25" s="1"/>
  <c r="V61" i="25"/>
  <c r="W61" i="25" s="1"/>
  <c r="X60" i="25"/>
  <c r="Y60" i="25" s="1"/>
  <c r="V60" i="25"/>
  <c r="W60" i="25" s="1"/>
  <c r="X59" i="25"/>
  <c r="Y59" i="25" s="1"/>
  <c r="V59" i="25"/>
  <c r="W59" i="25" s="1"/>
  <c r="X58" i="25"/>
  <c r="Y58" i="25" s="1"/>
  <c r="V58" i="25"/>
  <c r="W58" i="25" s="1"/>
  <c r="X57" i="25"/>
  <c r="Y57" i="25" s="1"/>
  <c r="V57" i="25"/>
  <c r="W57" i="25" s="1"/>
  <c r="X56" i="25"/>
  <c r="Y56" i="25" s="1"/>
  <c r="V56" i="25"/>
  <c r="W56" i="25" s="1"/>
  <c r="X55" i="25"/>
  <c r="Y55" i="25" s="1"/>
  <c r="V55" i="25"/>
  <c r="W55" i="25" s="1"/>
  <c r="X54" i="25"/>
  <c r="Y54" i="25" s="1"/>
  <c r="V54" i="25"/>
  <c r="W54" i="25" s="1"/>
  <c r="X53" i="25"/>
  <c r="Y53" i="25" s="1"/>
  <c r="V53" i="25"/>
  <c r="W53" i="25" s="1"/>
  <c r="V52" i="25"/>
  <c r="W52" i="25"/>
  <c r="X51" i="25"/>
  <c r="V51" i="25"/>
  <c r="X42" i="25"/>
  <c r="Y42" i="25" s="1"/>
  <c r="V42" i="25"/>
  <c r="W42" i="25" s="1"/>
  <c r="X40" i="25"/>
  <c r="Y40" i="25" s="1"/>
  <c r="V40" i="25"/>
  <c r="W40" i="25" s="1"/>
  <c r="X39" i="25"/>
  <c r="Y39" i="25" s="1"/>
  <c r="V39" i="25"/>
  <c r="W39" i="25" s="1"/>
  <c r="U39" i="25"/>
  <c r="X37" i="25"/>
  <c r="Y37" i="25" s="1"/>
  <c r="V37" i="25"/>
  <c r="W37" i="25" s="1"/>
  <c r="X35" i="25"/>
  <c r="Y35" i="25" s="1"/>
  <c r="V35" i="25"/>
  <c r="W35" i="25" s="1"/>
  <c r="X34" i="25"/>
  <c r="Y34" i="25" s="1"/>
  <c r="V34" i="25"/>
  <c r="W34" i="25" s="1"/>
  <c r="X32" i="25"/>
  <c r="Y32" i="25" s="1"/>
  <c r="V32" i="25"/>
  <c r="W32" i="25" s="1"/>
  <c r="X31" i="25"/>
  <c r="Y31" i="25" s="1"/>
  <c r="V31" i="25"/>
  <c r="W31" i="25" s="1"/>
  <c r="X29" i="25"/>
  <c r="Y29" i="25" s="1"/>
  <c r="V29" i="25"/>
  <c r="W29" i="25" s="1"/>
  <c r="X28" i="25"/>
  <c r="Y28" i="25" s="1"/>
  <c r="V28" i="25"/>
  <c r="W28" i="25" s="1"/>
  <c r="X26" i="25"/>
  <c r="Y26" i="25" s="1"/>
  <c r="V26" i="25"/>
  <c r="W26" i="25" s="1"/>
  <c r="X25" i="25"/>
  <c r="V25" i="25"/>
  <c r="W25" i="25" s="1"/>
  <c r="X24" i="25"/>
  <c r="V24" i="25"/>
  <c r="Y51" i="25"/>
  <c r="Z51" i="25"/>
  <c r="AA51" i="25" s="1"/>
  <c r="W51" i="25"/>
  <c r="Y24" i="25"/>
  <c r="Z24" i="25"/>
  <c r="W24" i="25"/>
  <c r="V80" i="24"/>
  <c r="W80" i="24" s="1"/>
  <c r="X79" i="24"/>
  <c r="Y79" i="24" s="1"/>
  <c r="V79" i="24"/>
  <c r="W79" i="24" s="1"/>
  <c r="X78" i="24"/>
  <c r="Y78" i="24" s="1"/>
  <c r="V78" i="24"/>
  <c r="W78" i="24" s="1"/>
  <c r="X77" i="24"/>
  <c r="Y77" i="24" s="1"/>
  <c r="V77" i="24"/>
  <c r="W77" i="24" s="1"/>
  <c r="X76" i="24"/>
  <c r="Y76" i="24" s="1"/>
  <c r="V76" i="24"/>
  <c r="W76" i="24" s="1"/>
  <c r="X75" i="24"/>
  <c r="Y75" i="24" s="1"/>
  <c r="V75" i="24"/>
  <c r="W75" i="24" s="1"/>
  <c r="V72" i="24"/>
  <c r="W72" i="24" s="1"/>
  <c r="X69" i="24"/>
  <c r="Y69" i="24" s="1"/>
  <c r="V69" i="24"/>
  <c r="W69" i="24" s="1"/>
  <c r="X68" i="24"/>
  <c r="Y68" i="24" s="1"/>
  <c r="V68" i="24"/>
  <c r="W68" i="24" s="1"/>
  <c r="X67" i="24"/>
  <c r="Y67" i="24" s="1"/>
  <c r="V67" i="24"/>
  <c r="W67" i="24" s="1"/>
  <c r="X66" i="24"/>
  <c r="Y66" i="24" s="1"/>
  <c r="V66" i="24"/>
  <c r="W66" i="24" s="1"/>
  <c r="X65" i="24"/>
  <c r="Y65" i="24" s="1"/>
  <c r="V65" i="24"/>
  <c r="W65" i="24" s="1"/>
  <c r="X64" i="24"/>
  <c r="Y64" i="24" s="1"/>
  <c r="V64" i="24"/>
  <c r="W64" i="24" s="1"/>
  <c r="V63" i="24"/>
  <c r="W63" i="24" s="1"/>
  <c r="X62" i="24"/>
  <c r="Y62" i="24" s="1"/>
  <c r="V62" i="24"/>
  <c r="W62" i="24" s="1"/>
  <c r="X61" i="24"/>
  <c r="Y61" i="24" s="1"/>
  <c r="V61" i="24"/>
  <c r="W61" i="24" s="1"/>
  <c r="X60" i="24"/>
  <c r="Y60" i="24" s="1"/>
  <c r="V60" i="24"/>
  <c r="W60" i="24" s="1"/>
  <c r="X59" i="24"/>
  <c r="Y59" i="24" s="1"/>
  <c r="V59" i="24"/>
  <c r="W59" i="24" s="1"/>
  <c r="X58" i="24"/>
  <c r="Y58" i="24" s="1"/>
  <c r="V58" i="24"/>
  <c r="W58" i="24" s="1"/>
  <c r="X57" i="24"/>
  <c r="Y57" i="24" s="1"/>
  <c r="V57" i="24"/>
  <c r="W57" i="24" s="1"/>
  <c r="X56" i="24"/>
  <c r="Y56" i="24" s="1"/>
  <c r="V56" i="24"/>
  <c r="W56" i="24" s="1"/>
  <c r="X55" i="24"/>
  <c r="Y55" i="24" s="1"/>
  <c r="V55" i="24"/>
  <c r="W55" i="24" s="1"/>
  <c r="X54" i="24"/>
  <c r="Y54" i="24" s="1"/>
  <c r="V54" i="24"/>
  <c r="W54" i="24" s="1"/>
  <c r="X53" i="24"/>
  <c r="Y53" i="24" s="1"/>
  <c r="V53" i="24"/>
  <c r="W53" i="24" s="1"/>
  <c r="X51" i="24"/>
  <c r="Y51" i="24" s="1"/>
  <c r="V51" i="24"/>
  <c r="W51" i="24" s="1"/>
  <c r="V52" i="24"/>
  <c r="O31" i="24"/>
  <c r="O32" i="24"/>
  <c r="V26" i="24"/>
  <c r="Y24" i="24"/>
  <c r="X40" i="24"/>
  <c r="Y40" i="24" s="1"/>
  <c r="V40" i="24"/>
  <c r="W40" i="24" s="1"/>
  <c r="X39" i="24"/>
  <c r="Y39" i="24" s="1"/>
  <c r="V39" i="24"/>
  <c r="W39" i="24" s="1"/>
  <c r="U39" i="24"/>
  <c r="X42" i="24"/>
  <c r="Y42" i="24" s="1"/>
  <c r="V42" i="24"/>
  <c r="W42" i="24" s="1"/>
  <c r="X37" i="24"/>
  <c r="Y37" i="24" s="1"/>
  <c r="V37" i="24"/>
  <c r="W37" i="24" s="1"/>
  <c r="X35" i="24"/>
  <c r="Y35" i="24" s="1"/>
  <c r="V35" i="24"/>
  <c r="W35" i="24" s="1"/>
  <c r="X34" i="24"/>
  <c r="Y34" i="24" s="1"/>
  <c r="V34" i="24"/>
  <c r="W34" i="24" s="1"/>
  <c r="X32" i="24"/>
  <c r="Y32" i="24" s="1"/>
  <c r="V32" i="24"/>
  <c r="W32" i="24" s="1"/>
  <c r="X31" i="24"/>
  <c r="Y31" i="24" s="1"/>
  <c r="V31" i="24"/>
  <c r="W31" i="24" s="1"/>
  <c r="X29" i="24"/>
  <c r="Y29" i="24" s="1"/>
  <c r="V29" i="24"/>
  <c r="W29" i="24" s="1"/>
  <c r="X28" i="24"/>
  <c r="Y28" i="24" s="1"/>
  <c r="V28" i="24"/>
  <c r="W28" i="24" s="1"/>
  <c r="X26" i="24"/>
  <c r="Y26" i="24" s="1"/>
  <c r="W26" i="24"/>
  <c r="X25" i="24"/>
  <c r="Y25" i="24" s="1"/>
  <c r="V25" i="24"/>
  <c r="W25" i="24" s="1"/>
  <c r="X24" i="24"/>
  <c r="V24" i="24"/>
  <c r="W52" i="24"/>
  <c r="Z24" i="24"/>
  <c r="W24" i="24"/>
  <c r="V79" i="23"/>
  <c r="W79" i="23" s="1"/>
  <c r="X78" i="23"/>
  <c r="Y78" i="23" s="1"/>
  <c r="V78" i="23"/>
  <c r="W78" i="23" s="1"/>
  <c r="X77" i="23"/>
  <c r="Y77" i="23" s="1"/>
  <c r="V77" i="23"/>
  <c r="W77" i="23" s="1"/>
  <c r="X76" i="23"/>
  <c r="Y76" i="23" s="1"/>
  <c r="V76" i="23"/>
  <c r="W76" i="23" s="1"/>
  <c r="X75" i="23"/>
  <c r="Y75" i="23" s="1"/>
  <c r="V75" i="23"/>
  <c r="W75" i="23" s="1"/>
  <c r="X74" i="23"/>
  <c r="V74" i="23"/>
  <c r="V71" i="23"/>
  <c r="W71" i="23"/>
  <c r="X68" i="23"/>
  <c r="Y68" i="23" s="1"/>
  <c r="V68" i="23"/>
  <c r="W68" i="23" s="1"/>
  <c r="X67" i="23"/>
  <c r="Y67" i="23" s="1"/>
  <c r="V67" i="23"/>
  <c r="W67" i="23" s="1"/>
  <c r="X66" i="23"/>
  <c r="Y66" i="23" s="1"/>
  <c r="V66" i="23"/>
  <c r="W66" i="23" s="1"/>
  <c r="X65" i="23"/>
  <c r="Y65" i="23" s="1"/>
  <c r="V65" i="23"/>
  <c r="W65" i="23" s="1"/>
  <c r="X64" i="23"/>
  <c r="Y64" i="23" s="1"/>
  <c r="V64" i="23"/>
  <c r="W64" i="23" s="1"/>
  <c r="X63" i="23"/>
  <c r="Y63" i="23" s="1"/>
  <c r="V63" i="23"/>
  <c r="W63" i="23" s="1"/>
  <c r="V62" i="23"/>
  <c r="W62" i="23" s="1"/>
  <c r="X61" i="23"/>
  <c r="Y61" i="23" s="1"/>
  <c r="V61" i="23"/>
  <c r="W61" i="23" s="1"/>
  <c r="X60" i="23"/>
  <c r="Y60" i="23" s="1"/>
  <c r="V60" i="23"/>
  <c r="W60" i="23" s="1"/>
  <c r="X59" i="23"/>
  <c r="Y59" i="23" s="1"/>
  <c r="V59" i="23"/>
  <c r="W59" i="23" s="1"/>
  <c r="X58" i="23"/>
  <c r="Y58" i="23" s="1"/>
  <c r="V58" i="23"/>
  <c r="W58" i="23" s="1"/>
  <c r="X57" i="23"/>
  <c r="Y57" i="23" s="1"/>
  <c r="V57" i="23"/>
  <c r="W57" i="23" s="1"/>
  <c r="X56" i="23"/>
  <c r="Y56" i="23" s="1"/>
  <c r="V56" i="23"/>
  <c r="W56" i="23" s="1"/>
  <c r="X55" i="23"/>
  <c r="Y55" i="23" s="1"/>
  <c r="V55" i="23"/>
  <c r="W55" i="23" s="1"/>
  <c r="X54" i="23"/>
  <c r="Y54" i="23" s="1"/>
  <c r="V54" i="23"/>
  <c r="W54" i="23" s="1"/>
  <c r="X53" i="23"/>
  <c r="Y53" i="23" s="1"/>
  <c r="V53" i="23"/>
  <c r="W53" i="23" s="1"/>
  <c r="X52" i="23"/>
  <c r="Y52" i="23" s="1"/>
  <c r="V52" i="23"/>
  <c r="W52" i="23" s="1"/>
  <c r="V51" i="23"/>
  <c r="X38" i="23"/>
  <c r="Y38" i="23" s="1"/>
  <c r="U38" i="23"/>
  <c r="X41" i="23"/>
  <c r="Y41" i="23" s="1"/>
  <c r="V41" i="23"/>
  <c r="W41" i="23" s="1"/>
  <c r="X39" i="23"/>
  <c r="Y39" i="23" s="1"/>
  <c r="V39" i="23"/>
  <c r="W39" i="23" s="1"/>
  <c r="V38" i="23"/>
  <c r="W38" i="23" s="1"/>
  <c r="X36" i="23"/>
  <c r="Y36" i="23" s="1"/>
  <c r="V36" i="23"/>
  <c r="W36" i="23" s="1"/>
  <c r="X34" i="23"/>
  <c r="Y34" i="23" s="1"/>
  <c r="V34" i="23"/>
  <c r="W34" i="23" s="1"/>
  <c r="X33" i="23"/>
  <c r="Y33" i="23" s="1"/>
  <c r="V33" i="23"/>
  <c r="W33" i="23" s="1"/>
  <c r="X31" i="23"/>
  <c r="Y31" i="23" s="1"/>
  <c r="V31" i="23"/>
  <c r="W31" i="23" s="1"/>
  <c r="X30" i="23"/>
  <c r="Y30" i="23" s="1"/>
  <c r="V30" i="23"/>
  <c r="W30" i="23" s="1"/>
  <c r="X28" i="23"/>
  <c r="Y28" i="23" s="1"/>
  <c r="V28" i="23"/>
  <c r="W28" i="23" s="1"/>
  <c r="X27" i="23"/>
  <c r="Y27" i="23" s="1"/>
  <c r="V27" i="23"/>
  <c r="W27" i="23" s="1"/>
  <c r="X25" i="23"/>
  <c r="Y25" i="23" s="1"/>
  <c r="V25" i="23"/>
  <c r="W25" i="23" s="1"/>
  <c r="X24" i="23"/>
  <c r="Y24" i="23" s="1"/>
  <c r="V24" i="23"/>
  <c r="W24" i="23" s="1"/>
  <c r="X23" i="23"/>
  <c r="V23" i="23"/>
  <c r="Y74" i="23"/>
  <c r="W74" i="23"/>
  <c r="W51" i="23"/>
  <c r="Y50" i="23"/>
  <c r="X50" i="23"/>
  <c r="Z50" i="23" s="1"/>
  <c r="AA50" i="23" s="1"/>
  <c r="W50" i="23"/>
  <c r="V50" i="23"/>
  <c r="Y23" i="23"/>
  <c r="Z23" i="23"/>
  <c r="AA23" i="23" s="1"/>
  <c r="W23" i="23"/>
  <c r="X51" i="22"/>
  <c r="Y51" i="22" s="1"/>
  <c r="V51" i="22"/>
  <c r="W51" i="22" s="1"/>
  <c r="X79" i="22"/>
  <c r="V79" i="22"/>
  <c r="W79" i="22" s="1"/>
  <c r="X78" i="22"/>
  <c r="Y78" i="22" s="1"/>
  <c r="V78" i="22"/>
  <c r="W78" i="22" s="1"/>
  <c r="X77" i="22"/>
  <c r="Y77" i="22" s="1"/>
  <c r="V77" i="22"/>
  <c r="W77" i="22" s="1"/>
  <c r="X76" i="22"/>
  <c r="Y76" i="22" s="1"/>
  <c r="V76" i="22"/>
  <c r="W76" i="22" s="1"/>
  <c r="X75" i="22"/>
  <c r="Y75" i="22" s="1"/>
  <c r="V75" i="22"/>
  <c r="W75" i="22" s="1"/>
  <c r="X74" i="22"/>
  <c r="Y74" i="22" s="1"/>
  <c r="V74" i="22"/>
  <c r="W74" i="22" s="1"/>
  <c r="X71" i="22"/>
  <c r="V71" i="22"/>
  <c r="W71" i="22" s="1"/>
  <c r="X69" i="22"/>
  <c r="Y69" i="22" s="1"/>
  <c r="V69" i="22"/>
  <c r="W69" i="22" s="1"/>
  <c r="X68" i="22"/>
  <c r="Y68" i="22" s="1"/>
  <c r="V68" i="22"/>
  <c r="W68" i="22" s="1"/>
  <c r="X67" i="22"/>
  <c r="Y67" i="22" s="1"/>
  <c r="V67" i="22"/>
  <c r="W67" i="22" s="1"/>
  <c r="X66" i="22"/>
  <c r="Y66" i="22" s="1"/>
  <c r="V66" i="22"/>
  <c r="W66" i="22" s="1"/>
  <c r="X65" i="22"/>
  <c r="Y65" i="22" s="1"/>
  <c r="V65" i="22"/>
  <c r="W65" i="22" s="1"/>
  <c r="X64" i="22"/>
  <c r="Y64" i="22" s="1"/>
  <c r="V64" i="22"/>
  <c r="W64" i="22" s="1"/>
  <c r="X63" i="22"/>
  <c r="V63" i="22"/>
  <c r="W63" i="22" s="1"/>
  <c r="X62" i="22"/>
  <c r="Y62" i="22" s="1"/>
  <c r="V62" i="22"/>
  <c r="W62" i="22" s="1"/>
  <c r="X61" i="22"/>
  <c r="Y61" i="22" s="1"/>
  <c r="V61" i="22"/>
  <c r="W61" i="22" s="1"/>
  <c r="X60" i="22"/>
  <c r="Y60" i="22" s="1"/>
  <c r="V60" i="22"/>
  <c r="W60" i="22" s="1"/>
  <c r="X59" i="22"/>
  <c r="Y59" i="22" s="1"/>
  <c r="V59" i="22"/>
  <c r="W59" i="22" s="1"/>
  <c r="X58" i="22"/>
  <c r="Y58" i="22" s="1"/>
  <c r="V58" i="22"/>
  <c r="W58" i="22" s="1"/>
  <c r="X57" i="22"/>
  <c r="Y57" i="22" s="1"/>
  <c r="V57" i="22"/>
  <c r="W57" i="22" s="1"/>
  <c r="X56" i="22"/>
  <c r="Y56" i="22" s="1"/>
  <c r="V56" i="22"/>
  <c r="W56" i="22" s="1"/>
  <c r="X55" i="22"/>
  <c r="Y55" i="22" s="1"/>
  <c r="V55" i="22"/>
  <c r="W55" i="22" s="1"/>
  <c r="X54" i="22"/>
  <c r="Y54" i="22" s="1"/>
  <c r="V54" i="22"/>
  <c r="W54" i="22" s="1"/>
  <c r="X53" i="22"/>
  <c r="Y53" i="22" s="1"/>
  <c r="V53" i="22"/>
  <c r="W53" i="22" s="1"/>
  <c r="X52" i="22"/>
  <c r="V52" i="22"/>
  <c r="W52" i="22"/>
  <c r="X39" i="22"/>
  <c r="U39" i="22"/>
  <c r="X42" i="22"/>
  <c r="Y42" i="22" s="1"/>
  <c r="V42" i="22"/>
  <c r="W42" i="22" s="1"/>
  <c r="X40" i="22"/>
  <c r="Y40" i="22" s="1"/>
  <c r="V40" i="22"/>
  <c r="W40" i="22" s="1"/>
  <c r="Z39" i="22"/>
  <c r="AA39" i="22" s="1"/>
  <c r="V39" i="22"/>
  <c r="W39" i="22" s="1"/>
  <c r="X37" i="22"/>
  <c r="Y37" i="22" s="1"/>
  <c r="V37" i="22"/>
  <c r="W37" i="22" s="1"/>
  <c r="X35" i="22"/>
  <c r="Y35" i="22" s="1"/>
  <c r="V35" i="22"/>
  <c r="W35" i="22" s="1"/>
  <c r="X34" i="22"/>
  <c r="Y34" i="22" s="1"/>
  <c r="V34" i="22"/>
  <c r="W34" i="22" s="1"/>
  <c r="X32" i="22"/>
  <c r="Y32" i="22" s="1"/>
  <c r="V32" i="22"/>
  <c r="W32" i="22" s="1"/>
  <c r="X31" i="22"/>
  <c r="Y31" i="22" s="1"/>
  <c r="V31" i="22"/>
  <c r="W31" i="22" s="1"/>
  <c r="X29" i="22"/>
  <c r="Y29" i="22" s="1"/>
  <c r="V29" i="22"/>
  <c r="W29" i="22" s="1"/>
  <c r="X28" i="22"/>
  <c r="Y28" i="22" s="1"/>
  <c r="V28" i="22"/>
  <c r="W28" i="22" s="1"/>
  <c r="X26" i="22"/>
  <c r="Y26" i="22" s="1"/>
  <c r="V26" i="22"/>
  <c r="W26" i="22" s="1"/>
  <c r="X25" i="22"/>
  <c r="Y25" i="22" s="1"/>
  <c r="V25" i="22"/>
  <c r="W25" i="22" s="1"/>
  <c r="V24" i="22"/>
  <c r="X24" i="22"/>
  <c r="W24" i="22"/>
  <c r="Y24" i="22"/>
  <c r="Z24" i="22"/>
  <c r="AA24" i="22" s="1"/>
  <c r="R26" i="43" l="1"/>
  <c r="AB26" i="43"/>
  <c r="R26" i="28"/>
  <c r="X26" i="28"/>
  <c r="Y26" i="28" s="1"/>
  <c r="AB24" i="43"/>
  <c r="R24" i="28"/>
  <c r="X24" i="28"/>
  <c r="Z24" i="28" s="1"/>
  <c r="Y26" i="26"/>
  <c r="X24" i="27"/>
  <c r="Z24" i="27" s="1"/>
  <c r="X26" i="27"/>
  <c r="Y26" i="27" s="1"/>
  <c r="Z76" i="31"/>
  <c r="AA76" i="31" s="1"/>
  <c r="Z77" i="31"/>
  <c r="AA77" i="31" s="1"/>
  <c r="Z78" i="31"/>
  <c r="AA78" i="31" s="1"/>
  <c r="Z79" i="31"/>
  <c r="AA79" i="31" s="1"/>
  <c r="Z80" i="31"/>
  <c r="AA80" i="31" s="1"/>
  <c r="Z52" i="31"/>
  <c r="Z53" i="31"/>
  <c r="AA53" i="31" s="1"/>
  <c r="Z54" i="31"/>
  <c r="AA54" i="31" s="1"/>
  <c r="Z55" i="31"/>
  <c r="AA55" i="31" s="1"/>
  <c r="Z56" i="31"/>
  <c r="AA56" i="31" s="1"/>
  <c r="Z57" i="31"/>
  <c r="AA57" i="31" s="1"/>
  <c r="Z58" i="31"/>
  <c r="AA58" i="31" s="1"/>
  <c r="Z59" i="31"/>
  <c r="AA59" i="31" s="1"/>
  <c r="Z60" i="31"/>
  <c r="AA60" i="31" s="1"/>
  <c r="Z61" i="31"/>
  <c r="Z62" i="31"/>
  <c r="AA62" i="31" s="1"/>
  <c r="Z63" i="31"/>
  <c r="AA63" i="31" s="1"/>
  <c r="Z64" i="31"/>
  <c r="AA64" i="31" s="1"/>
  <c r="Z65" i="31"/>
  <c r="AA65" i="31" s="1"/>
  <c r="Z66" i="31"/>
  <c r="AA66" i="31" s="1"/>
  <c r="Z67" i="31"/>
  <c r="AA67" i="31" s="1"/>
  <c r="AA68" i="31"/>
  <c r="Z69" i="31"/>
  <c r="AA69" i="31" s="1"/>
  <c r="Y25" i="31"/>
  <c r="Z42" i="31"/>
  <c r="AA42" i="31" s="1"/>
  <c r="Z40" i="31"/>
  <c r="AA40" i="31" s="1"/>
  <c r="Z37" i="31"/>
  <c r="Z34" i="31"/>
  <c r="Z35" i="31"/>
  <c r="Z32" i="31"/>
  <c r="Z31" i="31"/>
  <c r="Z28" i="31"/>
  <c r="Z29" i="31"/>
  <c r="Z25" i="31"/>
  <c r="Z51" i="31"/>
  <c r="AA51" i="31" s="1"/>
  <c r="Z75" i="30"/>
  <c r="AA75" i="30" s="1"/>
  <c r="Z76" i="30"/>
  <c r="AA76" i="30" s="1"/>
  <c r="Z77" i="30"/>
  <c r="AA77" i="30" s="1"/>
  <c r="Z78" i="30"/>
  <c r="AA78" i="30" s="1"/>
  <c r="Z79" i="30"/>
  <c r="AA79" i="30" s="1"/>
  <c r="Z53" i="30"/>
  <c r="AA53" i="30" s="1"/>
  <c r="Z54" i="30"/>
  <c r="AA54" i="30" s="1"/>
  <c r="Z55" i="30"/>
  <c r="AA55" i="30" s="1"/>
  <c r="Z56" i="30"/>
  <c r="AA56" i="30" s="1"/>
  <c r="Z57" i="30"/>
  <c r="AA57" i="30" s="1"/>
  <c r="Z58" i="30"/>
  <c r="AA58" i="30" s="1"/>
  <c r="Z59" i="30"/>
  <c r="AA59" i="30" s="1"/>
  <c r="Z60" i="30"/>
  <c r="AA60" i="30" s="1"/>
  <c r="Z61" i="30"/>
  <c r="AA61" i="30" s="1"/>
  <c r="Z63" i="30"/>
  <c r="AA63" i="30" s="1"/>
  <c r="Z64" i="30"/>
  <c r="AA64" i="30" s="1"/>
  <c r="Z65" i="30"/>
  <c r="AA65" i="30" s="1"/>
  <c r="Z66" i="30"/>
  <c r="AA66" i="30" s="1"/>
  <c r="Z67" i="30"/>
  <c r="AA67" i="30" s="1"/>
  <c r="Z68" i="30"/>
  <c r="AA68" i="30" s="1"/>
  <c r="Z42" i="30"/>
  <c r="AA42" i="30" s="1"/>
  <c r="Z39" i="30"/>
  <c r="AA39" i="30" s="1"/>
  <c r="Z40" i="30"/>
  <c r="AA40" i="30" s="1"/>
  <c r="Z37" i="30"/>
  <c r="AA37" i="30" s="1"/>
  <c r="Z34" i="30"/>
  <c r="AA34" i="30" s="1"/>
  <c r="Z35" i="30"/>
  <c r="Z31" i="30"/>
  <c r="AA31" i="30" s="1"/>
  <c r="Z32" i="30"/>
  <c r="AA32" i="30" s="1"/>
  <c r="Z28" i="30"/>
  <c r="AA28" i="30" s="1"/>
  <c r="Z29" i="30"/>
  <c r="AA29" i="30" s="1"/>
  <c r="Z25" i="30"/>
  <c r="Z51" i="30"/>
  <c r="AA51" i="30" s="1"/>
  <c r="Z76" i="28"/>
  <c r="AA76" i="28" s="1"/>
  <c r="Z77" i="28"/>
  <c r="AA77" i="28" s="1"/>
  <c r="Z78" i="28"/>
  <c r="AA78" i="28" s="1"/>
  <c r="Z79" i="28"/>
  <c r="AA79" i="28" s="1"/>
  <c r="Z75" i="28"/>
  <c r="AA75" i="28" s="1"/>
  <c r="Z63" i="28"/>
  <c r="AA63" i="28" s="1"/>
  <c r="Z64" i="28"/>
  <c r="AA64" i="28" s="1"/>
  <c r="Z65" i="28"/>
  <c r="AA65" i="28" s="1"/>
  <c r="Z66" i="28"/>
  <c r="AA66" i="28" s="1"/>
  <c r="Z67" i="28"/>
  <c r="AA67" i="28" s="1"/>
  <c r="Z68" i="28"/>
  <c r="AA68" i="28" s="1"/>
  <c r="Z53" i="28"/>
  <c r="AA53" i="28" s="1"/>
  <c r="Z54" i="28"/>
  <c r="AA54" i="28" s="1"/>
  <c r="Z55" i="28"/>
  <c r="AA55" i="28" s="1"/>
  <c r="Z56" i="28"/>
  <c r="AA56" i="28" s="1"/>
  <c r="Z57" i="28"/>
  <c r="AA57" i="28" s="1"/>
  <c r="Z58" i="28"/>
  <c r="AA58" i="28" s="1"/>
  <c r="Z59" i="28"/>
  <c r="AA59" i="28" s="1"/>
  <c r="Z60" i="28"/>
  <c r="AA60" i="28" s="1"/>
  <c r="Z61" i="28"/>
  <c r="AA61" i="28" s="1"/>
  <c r="Y25" i="28"/>
  <c r="Z42" i="28"/>
  <c r="AA42" i="28" s="1"/>
  <c r="Z39" i="28"/>
  <c r="AA39" i="28" s="1"/>
  <c r="Z40" i="28"/>
  <c r="AA40" i="28" s="1"/>
  <c r="Z37" i="28"/>
  <c r="Z34" i="28"/>
  <c r="Z35" i="28"/>
  <c r="Z31" i="28"/>
  <c r="Z32" i="28"/>
  <c r="Z28" i="28"/>
  <c r="Z29" i="28"/>
  <c r="Z25" i="28"/>
  <c r="Z77" i="27"/>
  <c r="AA77" i="27" s="1"/>
  <c r="Z78" i="27"/>
  <c r="AA78" i="27" s="1"/>
  <c r="Z79" i="27"/>
  <c r="AA79" i="27" s="1"/>
  <c r="Z80" i="27"/>
  <c r="AA80" i="27" s="1"/>
  <c r="Z76" i="27"/>
  <c r="AA76" i="27" s="1"/>
  <c r="Z53" i="27"/>
  <c r="AA53" i="27" s="1"/>
  <c r="Z54" i="27"/>
  <c r="AA54" i="27" s="1"/>
  <c r="Z55" i="27"/>
  <c r="AA55" i="27" s="1"/>
  <c r="Z56" i="27"/>
  <c r="AA56" i="27" s="1"/>
  <c r="Z57" i="27"/>
  <c r="AA57" i="27" s="1"/>
  <c r="Z58" i="27"/>
  <c r="AA58" i="27" s="1"/>
  <c r="Z59" i="27"/>
  <c r="AA59" i="27" s="1"/>
  <c r="Z60" i="27"/>
  <c r="AA60" i="27" s="1"/>
  <c r="Z61" i="27"/>
  <c r="AA61" i="27" s="1"/>
  <c r="AA62" i="27"/>
  <c r="Z64" i="27"/>
  <c r="AA64" i="27" s="1"/>
  <c r="Z65" i="27"/>
  <c r="AA65" i="27" s="1"/>
  <c r="Z66" i="27"/>
  <c r="AA66" i="27" s="1"/>
  <c r="Z67" i="27"/>
  <c r="AA67" i="27" s="1"/>
  <c r="Z68" i="27"/>
  <c r="AA68" i="27" s="1"/>
  <c r="Z69" i="27"/>
  <c r="AA69" i="27" s="1"/>
  <c r="Y25" i="27"/>
  <c r="Z39" i="27"/>
  <c r="AA39" i="27" s="1"/>
  <c r="Z42" i="27"/>
  <c r="Z40" i="27"/>
  <c r="Z37" i="27"/>
  <c r="Z34" i="27"/>
  <c r="Z35" i="27"/>
  <c r="Z31" i="27"/>
  <c r="Z32" i="27"/>
  <c r="Z28" i="27"/>
  <c r="Z29" i="27"/>
  <c r="Z25" i="27"/>
  <c r="Z75" i="26"/>
  <c r="AA75" i="26" s="1"/>
  <c r="Z76" i="26"/>
  <c r="AA76" i="26" s="1"/>
  <c r="Z77" i="26"/>
  <c r="AA77" i="26" s="1"/>
  <c r="Z78" i="26"/>
  <c r="AA78" i="26" s="1"/>
  <c r="Z79" i="26"/>
  <c r="AA79" i="26" s="1"/>
  <c r="Z53" i="26"/>
  <c r="AA53" i="26" s="1"/>
  <c r="Z54" i="26"/>
  <c r="AA54" i="26" s="1"/>
  <c r="Z55" i="26"/>
  <c r="AA55" i="26" s="1"/>
  <c r="Z56" i="26"/>
  <c r="AA56" i="26" s="1"/>
  <c r="Z57" i="26"/>
  <c r="AA57" i="26" s="1"/>
  <c r="Z58" i="26"/>
  <c r="AA58" i="26" s="1"/>
  <c r="Z59" i="26"/>
  <c r="AA59" i="26" s="1"/>
  <c r="Z60" i="26"/>
  <c r="AA60" i="26" s="1"/>
  <c r="Z61" i="26"/>
  <c r="AA61" i="26" s="1"/>
  <c r="AA62" i="26"/>
  <c r="Z64" i="26"/>
  <c r="AA64" i="26" s="1"/>
  <c r="Z65" i="26"/>
  <c r="AA65" i="26" s="1"/>
  <c r="Z66" i="26"/>
  <c r="AA66" i="26" s="1"/>
  <c r="Z67" i="26"/>
  <c r="AA67" i="26" s="1"/>
  <c r="Z68" i="26"/>
  <c r="AA68" i="26" s="1"/>
  <c r="Z69" i="26"/>
  <c r="AA69" i="26" s="1"/>
  <c r="Z42" i="26"/>
  <c r="AA42" i="26" s="1"/>
  <c r="Z40" i="26"/>
  <c r="AA40" i="26" s="1"/>
  <c r="Z39" i="26"/>
  <c r="AA39" i="26" s="1"/>
  <c r="Z34" i="26"/>
  <c r="Z35" i="26"/>
  <c r="Z31" i="26"/>
  <c r="Z32" i="26"/>
  <c r="Z28" i="26"/>
  <c r="Z29" i="26"/>
  <c r="Z25" i="26"/>
  <c r="Z26" i="26"/>
  <c r="Z75" i="25"/>
  <c r="AA75" i="25" s="1"/>
  <c r="Z76" i="25"/>
  <c r="AA76" i="25" s="1"/>
  <c r="Z77" i="25"/>
  <c r="AA77" i="25" s="1"/>
  <c r="Z78" i="25"/>
  <c r="AA78" i="25" s="1"/>
  <c r="Z79" i="25"/>
  <c r="AA79" i="25" s="1"/>
  <c r="Z53" i="25"/>
  <c r="AA53" i="25" s="1"/>
  <c r="Z54" i="25"/>
  <c r="AA54" i="25" s="1"/>
  <c r="Z55" i="25"/>
  <c r="AA55" i="25" s="1"/>
  <c r="Z56" i="25"/>
  <c r="AA56" i="25" s="1"/>
  <c r="Z57" i="25"/>
  <c r="AA57" i="25" s="1"/>
  <c r="Z58" i="25"/>
  <c r="AA58" i="25" s="1"/>
  <c r="Z59" i="25"/>
  <c r="AA59" i="25" s="1"/>
  <c r="Z60" i="25"/>
  <c r="AA60" i="25" s="1"/>
  <c r="Z61" i="25"/>
  <c r="AA61" i="25" s="1"/>
  <c r="AA62" i="25"/>
  <c r="Z64" i="25"/>
  <c r="AA64" i="25" s="1"/>
  <c r="Z65" i="25"/>
  <c r="AA65" i="25" s="1"/>
  <c r="Z66" i="25"/>
  <c r="AA66" i="25" s="1"/>
  <c r="Z67" i="25"/>
  <c r="AA67" i="25" s="1"/>
  <c r="Z68" i="25"/>
  <c r="AA68" i="25" s="1"/>
  <c r="Z69" i="25"/>
  <c r="AA69" i="25" s="1"/>
  <c r="Y25" i="25"/>
  <c r="Z42" i="25"/>
  <c r="AA42" i="25" s="1"/>
  <c r="Z39" i="25"/>
  <c r="AA39" i="25" s="1"/>
  <c r="Z40" i="25"/>
  <c r="AA40" i="25" s="1"/>
  <c r="Z37" i="25"/>
  <c r="Z34" i="25"/>
  <c r="Z35" i="25"/>
  <c r="Z31" i="25"/>
  <c r="Z32" i="25"/>
  <c r="Z28" i="25"/>
  <c r="Z29" i="25"/>
  <c r="Z25" i="25"/>
  <c r="Z26" i="25"/>
  <c r="Z75" i="24"/>
  <c r="AA75" i="24" s="1"/>
  <c r="Z76" i="24"/>
  <c r="AA76" i="24" s="1"/>
  <c r="Z77" i="24"/>
  <c r="AA77" i="24" s="1"/>
  <c r="Z78" i="24"/>
  <c r="AA78" i="24" s="1"/>
  <c r="Z79" i="24"/>
  <c r="AA79" i="24" s="1"/>
  <c r="Z53" i="24"/>
  <c r="AA53" i="24" s="1"/>
  <c r="Z54" i="24"/>
  <c r="AA54" i="24" s="1"/>
  <c r="Z55" i="24"/>
  <c r="AA55" i="24" s="1"/>
  <c r="Z56" i="24"/>
  <c r="AA56" i="24" s="1"/>
  <c r="Z57" i="24"/>
  <c r="AA57" i="24" s="1"/>
  <c r="Z58" i="24"/>
  <c r="AA58" i="24" s="1"/>
  <c r="Z59" i="24"/>
  <c r="AA59" i="24" s="1"/>
  <c r="Z60" i="24"/>
  <c r="AA60" i="24" s="1"/>
  <c r="Z61" i="24"/>
  <c r="AA61" i="24" s="1"/>
  <c r="AA62" i="24"/>
  <c r="Z64" i="24"/>
  <c r="AA64" i="24" s="1"/>
  <c r="Z65" i="24"/>
  <c r="AA65" i="24" s="1"/>
  <c r="Z66" i="24"/>
  <c r="AA66" i="24" s="1"/>
  <c r="Z67" i="24"/>
  <c r="AA67" i="24" s="1"/>
  <c r="Z68" i="24"/>
  <c r="AA68" i="24" s="1"/>
  <c r="Z69" i="24"/>
  <c r="AA69" i="24" s="1"/>
  <c r="Z51" i="24"/>
  <c r="AA51" i="24" s="1"/>
  <c r="Z39" i="24"/>
  <c r="AA39" i="24" s="1"/>
  <c r="Z40" i="24"/>
  <c r="AA40" i="24" s="1"/>
  <c r="Z42" i="24"/>
  <c r="Z37" i="24"/>
  <c r="Z34" i="24"/>
  <c r="Z35" i="24"/>
  <c r="Z31" i="24"/>
  <c r="Z32" i="24"/>
  <c r="Z28" i="24"/>
  <c r="Z29" i="24"/>
  <c r="Z25" i="24"/>
  <c r="Z26" i="24"/>
  <c r="Z75" i="23"/>
  <c r="AA75" i="23" s="1"/>
  <c r="Z76" i="23"/>
  <c r="AA76" i="23" s="1"/>
  <c r="Z77" i="23"/>
  <c r="AA77" i="23" s="1"/>
  <c r="Z78" i="23"/>
  <c r="AA78" i="23" s="1"/>
  <c r="Z52" i="23"/>
  <c r="AA52" i="23" s="1"/>
  <c r="Z53" i="23"/>
  <c r="AA53" i="23" s="1"/>
  <c r="Z54" i="23"/>
  <c r="AA54" i="23" s="1"/>
  <c r="Z55" i="23"/>
  <c r="AA55" i="23" s="1"/>
  <c r="Z56" i="23"/>
  <c r="AA56" i="23" s="1"/>
  <c r="Z57" i="23"/>
  <c r="AA57" i="23" s="1"/>
  <c r="Z58" i="23"/>
  <c r="AA58" i="23" s="1"/>
  <c r="Z59" i="23"/>
  <c r="AA59" i="23" s="1"/>
  <c r="Z60" i="23"/>
  <c r="AA60" i="23" s="1"/>
  <c r="Z61" i="23"/>
  <c r="AA61" i="23" s="1"/>
  <c r="Z63" i="23"/>
  <c r="AA63" i="23" s="1"/>
  <c r="Z64" i="23"/>
  <c r="AA64" i="23" s="1"/>
  <c r="Z65" i="23"/>
  <c r="AA65" i="23" s="1"/>
  <c r="Z66" i="23"/>
  <c r="AA66" i="23" s="1"/>
  <c r="Z67" i="23"/>
  <c r="AA67" i="23" s="1"/>
  <c r="Z68" i="23"/>
  <c r="AA68" i="23" s="1"/>
  <c r="Z38" i="23"/>
  <c r="AA38" i="23" s="1"/>
  <c r="Z41" i="23"/>
  <c r="Z39" i="23"/>
  <c r="Z36" i="23"/>
  <c r="Z33" i="23"/>
  <c r="Z34" i="23"/>
  <c r="Z30" i="23"/>
  <c r="Z31" i="23"/>
  <c r="Z27" i="23"/>
  <c r="Z28" i="23"/>
  <c r="Z24" i="23"/>
  <c r="Z25" i="23"/>
  <c r="Z74" i="23"/>
  <c r="AA74" i="23" s="1"/>
  <c r="Z51" i="22"/>
  <c r="AA51" i="22" s="1"/>
  <c r="Z74" i="22"/>
  <c r="AA74" i="22" s="1"/>
  <c r="Z75" i="22"/>
  <c r="AA75" i="22" s="1"/>
  <c r="Z76" i="22"/>
  <c r="AA76" i="22" s="1"/>
  <c r="Z77" i="22"/>
  <c r="AA77" i="22" s="1"/>
  <c r="Z78" i="22"/>
  <c r="AA78" i="22" s="1"/>
  <c r="Z79" i="22"/>
  <c r="Z71" i="22"/>
  <c r="Z53" i="22"/>
  <c r="AA53" i="22" s="1"/>
  <c r="Z54" i="22"/>
  <c r="AA54" i="22" s="1"/>
  <c r="Z55" i="22"/>
  <c r="AA55" i="22" s="1"/>
  <c r="Z56" i="22"/>
  <c r="AA56" i="22" s="1"/>
  <c r="Z57" i="22"/>
  <c r="AA57" i="22" s="1"/>
  <c r="Z58" i="22"/>
  <c r="AA58" i="22" s="1"/>
  <c r="Z59" i="22"/>
  <c r="AA59" i="22" s="1"/>
  <c r="Z60" i="22"/>
  <c r="AA60" i="22" s="1"/>
  <c r="Z61" i="22"/>
  <c r="AA61" i="22" s="1"/>
  <c r="AA62" i="22"/>
  <c r="Z63" i="22"/>
  <c r="Z64" i="22"/>
  <c r="AA64" i="22" s="1"/>
  <c r="Z65" i="22"/>
  <c r="AA65" i="22" s="1"/>
  <c r="Z66" i="22"/>
  <c r="AA66" i="22" s="1"/>
  <c r="Z67" i="22"/>
  <c r="AA67" i="22" s="1"/>
  <c r="Z68" i="22"/>
  <c r="AA68" i="22" s="1"/>
  <c r="Z69" i="22"/>
  <c r="AA69" i="22" s="1"/>
  <c r="Z52" i="22"/>
  <c r="Y39" i="22"/>
  <c r="Z42" i="22"/>
  <c r="Z40" i="22"/>
  <c r="Z37" i="22"/>
  <c r="Z34" i="22"/>
  <c r="Z35" i="22"/>
  <c r="Z31" i="22"/>
  <c r="Z32" i="22"/>
  <c r="Z28" i="22"/>
  <c r="Z29" i="22"/>
  <c r="Z25" i="22"/>
  <c r="Z26" i="22"/>
  <c r="X80" i="41"/>
  <c r="Y80" i="41" s="1"/>
  <c r="V80" i="41"/>
  <c r="W80" i="41" s="1"/>
  <c r="X79" i="41"/>
  <c r="Y79" i="41" s="1"/>
  <c r="V79" i="41"/>
  <c r="W79" i="41" s="1"/>
  <c r="X78" i="41"/>
  <c r="Y78" i="41" s="1"/>
  <c r="V78" i="41"/>
  <c r="W78" i="41" s="1"/>
  <c r="X77" i="41"/>
  <c r="Y77" i="41" s="1"/>
  <c r="V77" i="41"/>
  <c r="W77" i="41" s="1"/>
  <c r="X76" i="41"/>
  <c r="Y76" i="41" s="1"/>
  <c r="V76" i="41"/>
  <c r="W76" i="41" s="1"/>
  <c r="X75" i="41"/>
  <c r="Y75" i="41" s="1"/>
  <c r="V75" i="41"/>
  <c r="W75" i="41" s="1"/>
  <c r="X72" i="41"/>
  <c r="Y72" i="41" s="1"/>
  <c r="V72" i="41"/>
  <c r="W72" i="41" s="1"/>
  <c r="X70" i="41"/>
  <c r="Y70" i="41" s="1"/>
  <c r="V70" i="41"/>
  <c r="W70" i="41" s="1"/>
  <c r="X69" i="41"/>
  <c r="Y69" i="41" s="1"/>
  <c r="V69" i="41"/>
  <c r="W69" i="41" s="1"/>
  <c r="X68" i="41"/>
  <c r="Y68" i="41" s="1"/>
  <c r="V68" i="41"/>
  <c r="W68" i="41" s="1"/>
  <c r="X67" i="41"/>
  <c r="Y67" i="41" s="1"/>
  <c r="V67" i="41"/>
  <c r="W67" i="41" s="1"/>
  <c r="X66" i="41"/>
  <c r="Y66" i="41" s="1"/>
  <c r="V66" i="41"/>
  <c r="W66" i="41" s="1"/>
  <c r="X65" i="41"/>
  <c r="Y65" i="41" s="1"/>
  <c r="V65" i="41"/>
  <c r="W65" i="41" s="1"/>
  <c r="X64" i="41"/>
  <c r="Y64" i="41" s="1"/>
  <c r="V64" i="41"/>
  <c r="W64" i="41" s="1"/>
  <c r="X63" i="41"/>
  <c r="Y63" i="41" s="1"/>
  <c r="V63" i="41"/>
  <c r="W63" i="41" s="1"/>
  <c r="X62" i="41"/>
  <c r="Y62" i="41" s="1"/>
  <c r="V62" i="41"/>
  <c r="W62" i="41" s="1"/>
  <c r="X61" i="41"/>
  <c r="Y61" i="41" s="1"/>
  <c r="V61" i="41"/>
  <c r="W61" i="41" s="1"/>
  <c r="X60" i="41"/>
  <c r="Y60" i="41" s="1"/>
  <c r="V60" i="41"/>
  <c r="W60" i="41" s="1"/>
  <c r="X59" i="41"/>
  <c r="Y59" i="41" s="1"/>
  <c r="V59" i="41"/>
  <c r="W59" i="41" s="1"/>
  <c r="X58" i="41"/>
  <c r="Y58" i="41" s="1"/>
  <c r="V58" i="41"/>
  <c r="W58" i="41" s="1"/>
  <c r="X57" i="41"/>
  <c r="Y57" i="41" s="1"/>
  <c r="V57" i="41"/>
  <c r="W57" i="41" s="1"/>
  <c r="X56" i="41"/>
  <c r="Y56" i="41" s="1"/>
  <c r="V56" i="41"/>
  <c r="W56" i="41" s="1"/>
  <c r="X55" i="41"/>
  <c r="Y55" i="41" s="1"/>
  <c r="V55" i="41"/>
  <c r="W55" i="41" s="1"/>
  <c r="X54" i="41"/>
  <c r="Y54" i="41" s="1"/>
  <c r="V54" i="41"/>
  <c r="W54" i="41" s="1"/>
  <c r="X53" i="41"/>
  <c r="Y53" i="41" s="1"/>
  <c r="V53" i="41"/>
  <c r="W53" i="41" s="1"/>
  <c r="X52" i="41"/>
  <c r="V52" i="41"/>
  <c r="X80" i="20"/>
  <c r="Y80" i="20" s="1"/>
  <c r="V80" i="20"/>
  <c r="W80" i="20" s="1"/>
  <c r="X79" i="20"/>
  <c r="Y79" i="20" s="1"/>
  <c r="V79" i="20"/>
  <c r="W79" i="20" s="1"/>
  <c r="X78" i="20"/>
  <c r="Y78" i="20" s="1"/>
  <c r="V78" i="20"/>
  <c r="W78" i="20" s="1"/>
  <c r="X77" i="20"/>
  <c r="Y77" i="20" s="1"/>
  <c r="V77" i="20"/>
  <c r="W77" i="20" s="1"/>
  <c r="X76" i="20"/>
  <c r="Y76" i="20" s="1"/>
  <c r="V76" i="20"/>
  <c r="W76" i="20" s="1"/>
  <c r="X75" i="20"/>
  <c r="Y75" i="20" s="1"/>
  <c r="V75" i="20"/>
  <c r="W75" i="20" s="1"/>
  <c r="X72" i="20"/>
  <c r="Y72" i="20" s="1"/>
  <c r="V72" i="20"/>
  <c r="W72" i="20" s="1"/>
  <c r="X70" i="20"/>
  <c r="Y70" i="20" s="1"/>
  <c r="V70" i="20"/>
  <c r="W70" i="20" s="1"/>
  <c r="X69" i="20"/>
  <c r="Y69" i="20" s="1"/>
  <c r="V69" i="20"/>
  <c r="W69" i="20" s="1"/>
  <c r="X68" i="20"/>
  <c r="Y68" i="20" s="1"/>
  <c r="V68" i="20"/>
  <c r="W68" i="20" s="1"/>
  <c r="X67" i="20"/>
  <c r="Y67" i="20" s="1"/>
  <c r="V67" i="20"/>
  <c r="W67" i="20" s="1"/>
  <c r="X66" i="20"/>
  <c r="Y66" i="20" s="1"/>
  <c r="V66" i="20"/>
  <c r="W66" i="20" s="1"/>
  <c r="X65" i="20"/>
  <c r="Y65" i="20" s="1"/>
  <c r="V65" i="20"/>
  <c r="W65" i="20" s="1"/>
  <c r="X64" i="20"/>
  <c r="Y64" i="20" s="1"/>
  <c r="V64" i="20"/>
  <c r="W64" i="20" s="1"/>
  <c r="X63" i="20"/>
  <c r="Y63" i="20" s="1"/>
  <c r="V63" i="20"/>
  <c r="W63" i="20" s="1"/>
  <c r="X62" i="20"/>
  <c r="Y62" i="20" s="1"/>
  <c r="V62" i="20"/>
  <c r="W62" i="20" s="1"/>
  <c r="X61" i="20"/>
  <c r="Y61" i="20" s="1"/>
  <c r="V61" i="20"/>
  <c r="W61" i="20" s="1"/>
  <c r="X60" i="20"/>
  <c r="Y60" i="20" s="1"/>
  <c r="V60" i="20"/>
  <c r="W60" i="20" s="1"/>
  <c r="X59" i="20"/>
  <c r="Y59" i="20" s="1"/>
  <c r="V59" i="20"/>
  <c r="W59" i="20" s="1"/>
  <c r="X58" i="20"/>
  <c r="Y58" i="20" s="1"/>
  <c r="V58" i="20"/>
  <c r="W58" i="20" s="1"/>
  <c r="X57" i="20"/>
  <c r="Y57" i="20" s="1"/>
  <c r="V57" i="20"/>
  <c r="W57" i="20" s="1"/>
  <c r="X56" i="20"/>
  <c r="Y56" i="20" s="1"/>
  <c r="V56" i="20"/>
  <c r="W56" i="20" s="1"/>
  <c r="X55" i="20"/>
  <c r="Y55" i="20" s="1"/>
  <c r="V55" i="20"/>
  <c r="W55" i="20" s="1"/>
  <c r="X54" i="20"/>
  <c r="Y54" i="20" s="1"/>
  <c r="V54" i="20"/>
  <c r="W54" i="20" s="1"/>
  <c r="X53" i="20"/>
  <c r="Y53" i="20" s="1"/>
  <c r="V53" i="20"/>
  <c r="W53" i="20" s="1"/>
  <c r="X52" i="20"/>
  <c r="V52" i="20"/>
  <c r="Y40" i="41"/>
  <c r="U40" i="41"/>
  <c r="X43" i="41"/>
  <c r="Y43" i="41" s="1"/>
  <c r="V43" i="41"/>
  <c r="W43" i="41" s="1"/>
  <c r="X41" i="41"/>
  <c r="Y41" i="41" s="1"/>
  <c r="V41" i="41"/>
  <c r="W41" i="41" s="1"/>
  <c r="X40" i="41"/>
  <c r="V40" i="41"/>
  <c r="W40" i="41" s="1"/>
  <c r="X38" i="41"/>
  <c r="Y38" i="41" s="1"/>
  <c r="V38" i="41"/>
  <c r="W38" i="41" s="1"/>
  <c r="X36" i="41"/>
  <c r="Y36" i="41" s="1"/>
  <c r="V36" i="41"/>
  <c r="W36" i="41" s="1"/>
  <c r="X35" i="41"/>
  <c r="Y35" i="41" s="1"/>
  <c r="V35" i="41"/>
  <c r="W35" i="41" s="1"/>
  <c r="X33" i="41"/>
  <c r="Y33" i="41" s="1"/>
  <c r="V33" i="41"/>
  <c r="W33" i="41" s="1"/>
  <c r="X32" i="41"/>
  <c r="Y32" i="41" s="1"/>
  <c r="V32" i="41"/>
  <c r="W32" i="41" s="1"/>
  <c r="X30" i="41"/>
  <c r="Y30" i="41" s="1"/>
  <c r="V30" i="41"/>
  <c r="W30" i="41" s="1"/>
  <c r="X29" i="41"/>
  <c r="Y29" i="41" s="1"/>
  <c r="V29" i="41"/>
  <c r="W29" i="41" s="1"/>
  <c r="X27" i="41"/>
  <c r="Y27" i="41" s="1"/>
  <c r="V27" i="41"/>
  <c r="W27" i="41" s="1"/>
  <c r="X26" i="41"/>
  <c r="Y26" i="41" s="1"/>
  <c r="V26" i="41"/>
  <c r="W26" i="41" s="1"/>
  <c r="X25" i="41"/>
  <c r="V25" i="41"/>
  <c r="Y52" i="41"/>
  <c r="Z52" i="41"/>
  <c r="AA52" i="41" s="1"/>
  <c r="W52" i="41"/>
  <c r="Y25" i="41"/>
  <c r="Z25" i="41"/>
  <c r="AA25" i="41" s="1"/>
  <c r="W25" i="41"/>
  <c r="U40" i="20"/>
  <c r="Z40" i="20"/>
  <c r="AA40" i="20" s="1"/>
  <c r="Y40" i="20"/>
  <c r="X43" i="20"/>
  <c r="Y43" i="20" s="1"/>
  <c r="V43" i="20"/>
  <c r="W43" i="20" s="1"/>
  <c r="X41" i="20"/>
  <c r="Y41" i="20" s="1"/>
  <c r="V41" i="20"/>
  <c r="W41" i="20" s="1"/>
  <c r="X40" i="20"/>
  <c r="V40" i="20"/>
  <c r="W40" i="20" s="1"/>
  <c r="X38" i="20"/>
  <c r="Y38" i="20" s="1"/>
  <c r="V38" i="20"/>
  <c r="W38" i="20" s="1"/>
  <c r="X36" i="20"/>
  <c r="Y36" i="20" s="1"/>
  <c r="V36" i="20"/>
  <c r="W36" i="20" s="1"/>
  <c r="X35" i="20"/>
  <c r="Y35" i="20" s="1"/>
  <c r="V35" i="20"/>
  <c r="W35" i="20" s="1"/>
  <c r="X33" i="20"/>
  <c r="Y33" i="20" s="1"/>
  <c r="V33" i="20"/>
  <c r="W33" i="20" s="1"/>
  <c r="X32" i="20"/>
  <c r="Y32" i="20" s="1"/>
  <c r="V32" i="20"/>
  <c r="W32" i="20" s="1"/>
  <c r="X30" i="20"/>
  <c r="Y30" i="20" s="1"/>
  <c r="V30" i="20"/>
  <c r="W30" i="20" s="1"/>
  <c r="X29" i="20"/>
  <c r="Y29" i="20" s="1"/>
  <c r="V29" i="20"/>
  <c r="W29" i="20" s="1"/>
  <c r="X27" i="20"/>
  <c r="Y27" i="20" s="1"/>
  <c r="V27" i="20"/>
  <c r="W27" i="20" s="1"/>
  <c r="X26" i="20"/>
  <c r="Y26" i="20" s="1"/>
  <c r="V26" i="20"/>
  <c r="W26" i="20" s="1"/>
  <c r="Y25" i="20"/>
  <c r="X25" i="20"/>
  <c r="W25" i="20"/>
  <c r="V25" i="20"/>
  <c r="Y52" i="20"/>
  <c r="Z52" i="20"/>
  <c r="AA52" i="20" s="1"/>
  <c r="W52" i="20"/>
  <c r="Z25" i="20"/>
  <c r="AA25" i="20" s="1"/>
  <c r="Z26" i="27" l="1"/>
  <c r="Y24" i="27"/>
  <c r="X24" i="30"/>
  <c r="Z24" i="30" s="1"/>
  <c r="R24" i="30"/>
  <c r="Y24" i="28"/>
  <c r="AC26" i="43"/>
  <c r="AD26" i="43"/>
  <c r="Z26" i="28"/>
  <c r="AD24" i="43"/>
  <c r="AE24" i="43" s="1"/>
  <c r="AC24" i="43"/>
  <c r="X26" i="30"/>
  <c r="R26" i="30"/>
  <c r="Z75" i="41"/>
  <c r="AA75" i="41" s="1"/>
  <c r="Z76" i="41"/>
  <c r="AA76" i="41" s="1"/>
  <c r="Z77" i="41"/>
  <c r="AA77" i="41" s="1"/>
  <c r="Z78" i="41"/>
  <c r="AA78" i="41" s="1"/>
  <c r="Z79" i="41"/>
  <c r="AA79" i="41" s="1"/>
  <c r="Z80" i="41"/>
  <c r="AA80" i="41" s="1"/>
  <c r="Z72" i="41"/>
  <c r="AA72" i="41" s="1"/>
  <c r="Z53" i="41"/>
  <c r="AA53" i="41" s="1"/>
  <c r="Z54" i="41"/>
  <c r="AA54" i="41" s="1"/>
  <c r="Z55" i="41"/>
  <c r="AA55" i="41" s="1"/>
  <c r="Z56" i="41"/>
  <c r="AA56" i="41" s="1"/>
  <c r="Z57" i="41"/>
  <c r="AA57" i="41" s="1"/>
  <c r="Z58" i="41"/>
  <c r="AA58" i="41" s="1"/>
  <c r="Z59" i="41"/>
  <c r="AA59" i="41" s="1"/>
  <c r="Z60" i="41"/>
  <c r="AA60" i="41" s="1"/>
  <c r="Z61" i="41"/>
  <c r="AA61" i="41" s="1"/>
  <c r="Z62" i="41"/>
  <c r="AA62" i="41" s="1"/>
  <c r="AA63" i="41"/>
  <c r="Z64" i="41"/>
  <c r="AA64" i="41" s="1"/>
  <c r="Z65" i="41"/>
  <c r="AA65" i="41" s="1"/>
  <c r="Z66" i="41"/>
  <c r="AA66" i="41" s="1"/>
  <c r="Z67" i="41"/>
  <c r="AA67" i="41" s="1"/>
  <c r="Z68" i="41"/>
  <c r="AA68" i="41" s="1"/>
  <c r="Z69" i="41"/>
  <c r="AA69" i="41" s="1"/>
  <c r="Z70" i="41"/>
  <c r="AA70" i="41" s="1"/>
  <c r="Z75" i="20"/>
  <c r="AA75" i="20" s="1"/>
  <c r="Z76" i="20"/>
  <c r="AA76" i="20" s="1"/>
  <c r="Z77" i="20"/>
  <c r="AA77" i="20" s="1"/>
  <c r="Z78" i="20"/>
  <c r="AA78" i="20" s="1"/>
  <c r="Z79" i="20"/>
  <c r="AA79" i="20" s="1"/>
  <c r="Z80" i="20"/>
  <c r="AA80" i="20" s="1"/>
  <c r="Z72" i="20"/>
  <c r="AA72" i="20" s="1"/>
  <c r="Z53" i="20"/>
  <c r="AA53" i="20" s="1"/>
  <c r="Z54" i="20"/>
  <c r="AA54" i="20" s="1"/>
  <c r="Z55" i="20"/>
  <c r="AA55" i="20" s="1"/>
  <c r="Z56" i="20"/>
  <c r="AA56" i="20" s="1"/>
  <c r="Z57" i="20"/>
  <c r="AA57" i="20" s="1"/>
  <c r="Z58" i="20"/>
  <c r="AA58" i="20" s="1"/>
  <c r="Z59" i="20"/>
  <c r="AA59" i="20" s="1"/>
  <c r="Z60" i="20"/>
  <c r="AA60" i="20" s="1"/>
  <c r="Z61" i="20"/>
  <c r="AA61" i="20" s="1"/>
  <c r="Z62" i="20"/>
  <c r="AA62" i="20" s="1"/>
  <c r="AA63" i="20"/>
  <c r="Z64" i="20"/>
  <c r="AA64" i="20" s="1"/>
  <c r="Z65" i="20"/>
  <c r="AA65" i="20" s="1"/>
  <c r="Z66" i="20"/>
  <c r="AA66" i="20" s="1"/>
  <c r="Z67" i="20"/>
  <c r="AA67" i="20" s="1"/>
  <c r="Z68" i="20"/>
  <c r="AA68" i="20" s="1"/>
  <c r="Z69" i="20"/>
  <c r="AA69" i="20" s="1"/>
  <c r="Z70" i="20"/>
  <c r="AA70" i="20" s="1"/>
  <c r="Z43" i="41"/>
  <c r="Z40" i="41"/>
  <c r="Z41" i="41"/>
  <c r="Z38" i="41"/>
  <c r="Z35" i="41"/>
  <c r="Z36" i="41"/>
  <c r="Z32" i="41"/>
  <c r="Z33" i="41"/>
  <c r="Z29" i="41"/>
  <c r="Z30" i="41"/>
  <c r="Z26" i="41"/>
  <c r="Z27" i="41"/>
  <c r="Z43" i="20"/>
  <c r="Z41" i="20"/>
  <c r="Z38" i="20"/>
  <c r="Z35" i="20"/>
  <c r="Z36" i="20"/>
  <c r="Z32" i="20"/>
  <c r="Z33" i="20"/>
  <c r="Z29" i="20"/>
  <c r="Z30" i="20"/>
  <c r="Z26" i="20"/>
  <c r="Z27" i="20"/>
  <c r="P50" i="19"/>
  <c r="J50" i="19"/>
  <c r="X80" i="19"/>
  <c r="Y80" i="19" s="1"/>
  <c r="V80" i="19"/>
  <c r="W80" i="19" s="1"/>
  <c r="X79" i="19"/>
  <c r="Y79" i="19" s="1"/>
  <c r="V79" i="19"/>
  <c r="W79" i="19" s="1"/>
  <c r="X78" i="19"/>
  <c r="Y78" i="19" s="1"/>
  <c r="V78" i="19"/>
  <c r="W78" i="19" s="1"/>
  <c r="X77" i="19"/>
  <c r="Y77" i="19" s="1"/>
  <c r="V77" i="19"/>
  <c r="W77" i="19" s="1"/>
  <c r="X76" i="19"/>
  <c r="Y76" i="19" s="1"/>
  <c r="V76" i="19"/>
  <c r="W76" i="19" s="1"/>
  <c r="X75" i="19"/>
  <c r="Y75" i="19" s="1"/>
  <c r="V75" i="19"/>
  <c r="W75" i="19" s="1"/>
  <c r="X72" i="19"/>
  <c r="Y72" i="19" s="1"/>
  <c r="V72" i="19"/>
  <c r="W72" i="19" s="1"/>
  <c r="X70" i="19"/>
  <c r="Y70" i="19" s="1"/>
  <c r="V70" i="19"/>
  <c r="W70" i="19" s="1"/>
  <c r="X69" i="19"/>
  <c r="Y69" i="19" s="1"/>
  <c r="V69" i="19"/>
  <c r="W69" i="19" s="1"/>
  <c r="X68" i="19"/>
  <c r="Y68" i="19" s="1"/>
  <c r="V68" i="19"/>
  <c r="W68" i="19" s="1"/>
  <c r="X67" i="19"/>
  <c r="Y67" i="19" s="1"/>
  <c r="V67" i="19"/>
  <c r="W67" i="19" s="1"/>
  <c r="X66" i="19"/>
  <c r="Y66" i="19" s="1"/>
  <c r="V66" i="19"/>
  <c r="W66" i="19" s="1"/>
  <c r="X65" i="19"/>
  <c r="Y65" i="19" s="1"/>
  <c r="V65" i="19"/>
  <c r="W65" i="19" s="1"/>
  <c r="X64" i="19"/>
  <c r="Y64" i="19" s="1"/>
  <c r="V64" i="19"/>
  <c r="W64" i="19" s="1"/>
  <c r="X63" i="19"/>
  <c r="Y63" i="19" s="1"/>
  <c r="V63" i="19"/>
  <c r="W63" i="19" s="1"/>
  <c r="X62" i="19"/>
  <c r="Y62" i="19" s="1"/>
  <c r="V62" i="19"/>
  <c r="W62" i="19" s="1"/>
  <c r="X61" i="19"/>
  <c r="Y61" i="19" s="1"/>
  <c r="V61" i="19"/>
  <c r="W61" i="19" s="1"/>
  <c r="X60" i="19"/>
  <c r="Y60" i="19" s="1"/>
  <c r="V60" i="19"/>
  <c r="W60" i="19" s="1"/>
  <c r="X59" i="19"/>
  <c r="Y59" i="19" s="1"/>
  <c r="V59" i="19"/>
  <c r="W59" i="19" s="1"/>
  <c r="X58" i="19"/>
  <c r="Y58" i="19" s="1"/>
  <c r="V58" i="19"/>
  <c r="W58" i="19" s="1"/>
  <c r="X57" i="19"/>
  <c r="Y57" i="19" s="1"/>
  <c r="V57" i="19"/>
  <c r="W57" i="19" s="1"/>
  <c r="X56" i="19"/>
  <c r="Y56" i="19" s="1"/>
  <c r="V56" i="19"/>
  <c r="W56" i="19" s="1"/>
  <c r="X55" i="19"/>
  <c r="Y55" i="19" s="1"/>
  <c r="V55" i="19"/>
  <c r="W55" i="19" s="1"/>
  <c r="X54" i="19"/>
  <c r="Y54" i="19" s="1"/>
  <c r="V54" i="19"/>
  <c r="W54" i="19" s="1"/>
  <c r="X53" i="19"/>
  <c r="Y53" i="19" s="1"/>
  <c r="V53" i="19"/>
  <c r="W53" i="19" s="1"/>
  <c r="AA52" i="19"/>
  <c r="Z52" i="19"/>
  <c r="Y52" i="19"/>
  <c r="X52" i="19"/>
  <c r="W52" i="19"/>
  <c r="V52" i="19"/>
  <c r="U40" i="19"/>
  <c r="AA40" i="19"/>
  <c r="X40" i="19"/>
  <c r="X43" i="19"/>
  <c r="Y43" i="19" s="1"/>
  <c r="V43" i="19"/>
  <c r="W43" i="19" s="1"/>
  <c r="X41" i="19"/>
  <c r="Y41" i="19" s="1"/>
  <c r="V41" i="19"/>
  <c r="W41" i="19" s="1"/>
  <c r="Y40" i="19"/>
  <c r="V40" i="19"/>
  <c r="W40" i="19" s="1"/>
  <c r="X38" i="19"/>
  <c r="Y38" i="19" s="1"/>
  <c r="V38" i="19"/>
  <c r="W38" i="19" s="1"/>
  <c r="X36" i="19"/>
  <c r="Y36" i="19" s="1"/>
  <c r="V36" i="19"/>
  <c r="W36" i="19" s="1"/>
  <c r="X35" i="19"/>
  <c r="Y35" i="19" s="1"/>
  <c r="V35" i="19"/>
  <c r="W35" i="19" s="1"/>
  <c r="X33" i="19"/>
  <c r="Y33" i="19" s="1"/>
  <c r="V33" i="19"/>
  <c r="W33" i="19" s="1"/>
  <c r="X32" i="19"/>
  <c r="Y32" i="19" s="1"/>
  <c r="V32" i="19"/>
  <c r="W32" i="19" s="1"/>
  <c r="X30" i="19"/>
  <c r="Y30" i="19" s="1"/>
  <c r="V30" i="19"/>
  <c r="W30" i="19" s="1"/>
  <c r="X29" i="19"/>
  <c r="Y29" i="19" s="1"/>
  <c r="V29" i="19"/>
  <c r="W29" i="19" s="1"/>
  <c r="X27" i="19"/>
  <c r="Y27" i="19" s="1"/>
  <c r="V27" i="19"/>
  <c r="W27" i="19" s="1"/>
  <c r="X26" i="19"/>
  <c r="Y26" i="19" s="1"/>
  <c r="V26" i="19"/>
  <c r="W26" i="19" s="1"/>
  <c r="Z25" i="19"/>
  <c r="AA25" i="19"/>
  <c r="X25" i="19"/>
  <c r="V25" i="19"/>
  <c r="W25" i="19" s="1"/>
  <c r="Y25" i="19"/>
  <c r="Y26" i="30" l="1"/>
  <c r="Z26" i="30"/>
  <c r="R26" i="31"/>
  <c r="X26" i="31"/>
  <c r="Y24" i="30"/>
  <c r="R24" i="31"/>
  <c r="X24" i="31"/>
  <c r="Z24" i="31" s="1"/>
  <c r="Z80" i="19"/>
  <c r="AA80" i="19" s="1"/>
  <c r="Z75" i="19"/>
  <c r="AA75" i="19" s="1"/>
  <c r="Z76" i="19"/>
  <c r="AA76" i="19" s="1"/>
  <c r="Z77" i="19"/>
  <c r="AA77" i="19" s="1"/>
  <c r="Z78" i="19"/>
  <c r="AA78" i="19" s="1"/>
  <c r="Z79" i="19"/>
  <c r="AA79" i="19" s="1"/>
  <c r="Z72" i="19"/>
  <c r="AA72" i="19" s="1"/>
  <c r="Z53" i="19"/>
  <c r="AA53" i="19" s="1"/>
  <c r="Z54" i="19"/>
  <c r="AA54" i="19" s="1"/>
  <c r="Z55" i="19"/>
  <c r="AA55" i="19" s="1"/>
  <c r="Z56" i="19"/>
  <c r="AA56" i="19" s="1"/>
  <c r="Z57" i="19"/>
  <c r="AA57" i="19" s="1"/>
  <c r="Z58" i="19"/>
  <c r="AA58" i="19" s="1"/>
  <c r="Z59" i="19"/>
  <c r="AA59" i="19" s="1"/>
  <c r="Z60" i="19"/>
  <c r="AA60" i="19" s="1"/>
  <c r="Z61" i="19"/>
  <c r="AA61" i="19" s="1"/>
  <c r="Z62" i="19"/>
  <c r="AA62" i="19" s="1"/>
  <c r="AA63" i="19"/>
  <c r="Z64" i="19"/>
  <c r="AA64" i="19" s="1"/>
  <c r="Z65" i="19"/>
  <c r="AA65" i="19" s="1"/>
  <c r="Z66" i="19"/>
  <c r="AA66" i="19" s="1"/>
  <c r="Z67" i="19"/>
  <c r="AA67" i="19" s="1"/>
  <c r="Z68" i="19"/>
  <c r="AA68" i="19" s="1"/>
  <c r="Z69" i="19"/>
  <c r="AA69" i="19" s="1"/>
  <c r="Z70" i="19"/>
  <c r="AA70" i="19" s="1"/>
  <c r="Z43" i="19"/>
  <c r="Z40" i="19"/>
  <c r="Z41" i="19"/>
  <c r="Z38" i="19"/>
  <c r="Z35" i="19"/>
  <c r="Z36" i="19"/>
  <c r="Z32" i="19"/>
  <c r="Z33" i="19"/>
  <c r="Z29" i="19"/>
  <c r="Z30" i="19"/>
  <c r="Z26" i="19"/>
  <c r="Z27" i="19"/>
  <c r="J60" i="44"/>
  <c r="J61" i="44"/>
  <c r="J62" i="44"/>
  <c r="J63" i="44"/>
  <c r="J64" i="44"/>
  <c r="J65" i="44"/>
  <c r="J66" i="44"/>
  <c r="J67" i="44"/>
  <c r="J58" i="44"/>
  <c r="J59" i="44"/>
  <c r="J53" i="44"/>
  <c r="J54" i="44"/>
  <c r="J55" i="44"/>
  <c r="J56" i="44"/>
  <c r="J57" i="44"/>
  <c r="J52" i="44"/>
  <c r="J80" i="44"/>
  <c r="J79" i="44"/>
  <c r="J78" i="44"/>
  <c r="J77" i="44"/>
  <c r="J76" i="44"/>
  <c r="J72" i="44"/>
  <c r="J69" i="44"/>
  <c r="J51" i="44"/>
  <c r="I42" i="44"/>
  <c r="O42" i="44" s="1"/>
  <c r="I40" i="44"/>
  <c r="I39" i="44"/>
  <c r="I37" i="44"/>
  <c r="I35" i="44"/>
  <c r="I34" i="44"/>
  <c r="I32" i="44"/>
  <c r="I31" i="44"/>
  <c r="I29" i="44"/>
  <c r="I28" i="44"/>
  <c r="I25" i="44"/>
  <c r="I26" i="44"/>
  <c r="I24" i="44"/>
  <c r="O35" i="31"/>
  <c r="R42" i="31"/>
  <c r="O42" i="31"/>
  <c r="J77" i="43"/>
  <c r="J78" i="43"/>
  <c r="J79" i="43"/>
  <c r="J80" i="43"/>
  <c r="J72" i="43"/>
  <c r="J52" i="43"/>
  <c r="J53" i="43"/>
  <c r="J54" i="43"/>
  <c r="J55" i="43"/>
  <c r="J56" i="43"/>
  <c r="J57" i="43"/>
  <c r="J58" i="43"/>
  <c r="J59" i="43"/>
  <c r="J60" i="43"/>
  <c r="J61" i="43"/>
  <c r="J62" i="43"/>
  <c r="J63" i="43"/>
  <c r="J64" i="43"/>
  <c r="J65" i="43"/>
  <c r="J66" i="43"/>
  <c r="J67" i="43"/>
  <c r="J68" i="43"/>
  <c r="J51" i="43"/>
  <c r="I40" i="43"/>
  <c r="O40" i="43" s="1"/>
  <c r="O40" i="44" s="1"/>
  <c r="I39" i="43"/>
  <c r="O39" i="43" s="1"/>
  <c r="I37" i="43"/>
  <c r="I35" i="43"/>
  <c r="I34" i="43"/>
  <c r="I32" i="43"/>
  <c r="I31" i="43"/>
  <c r="I29" i="43"/>
  <c r="I28" i="43"/>
  <c r="I25" i="43"/>
  <c r="I26" i="43"/>
  <c r="I24" i="43"/>
  <c r="O40" i="26"/>
  <c r="O40" i="27" s="1"/>
  <c r="O40" i="28" s="1"/>
  <c r="O40" i="30" s="1"/>
  <c r="O40" i="31" s="1"/>
  <c r="O39" i="26"/>
  <c r="O39" i="27" s="1"/>
  <c r="O39" i="28" s="1"/>
  <c r="O39" i="30" s="1"/>
  <c r="O39" i="31" s="1"/>
  <c r="O35" i="26"/>
  <c r="O35" i="27" s="1"/>
  <c r="O35" i="28" s="1"/>
  <c r="O34" i="26"/>
  <c r="O34" i="27" s="1"/>
  <c r="O34" i="28" s="1"/>
  <c r="O34" i="30" s="1"/>
  <c r="O34" i="31" s="1"/>
  <c r="O32" i="26"/>
  <c r="O32" i="27" s="1"/>
  <c r="O32" i="28" s="1"/>
  <c r="O32" i="30" s="1"/>
  <c r="O32" i="31" s="1"/>
  <c r="O31" i="26"/>
  <c r="O31" i="27" s="1"/>
  <c r="O31" i="28" s="1"/>
  <c r="O31" i="30" s="1"/>
  <c r="O31" i="31" s="1"/>
  <c r="O29" i="26"/>
  <c r="O29" i="27" s="1"/>
  <c r="O29" i="28" s="1"/>
  <c r="O29" i="30" s="1"/>
  <c r="O29" i="31" s="1"/>
  <c r="O28" i="26"/>
  <c r="O28" i="27" s="1"/>
  <c r="O28" i="28" s="1"/>
  <c r="O28" i="30" s="1"/>
  <c r="O28" i="31" s="1"/>
  <c r="O25" i="27"/>
  <c r="O25" i="28" s="1"/>
  <c r="O25" i="30" s="1"/>
  <c r="O25" i="31" s="1"/>
  <c r="O26" i="27"/>
  <c r="O26" i="28" s="1"/>
  <c r="O26" i="30" s="1"/>
  <c r="O26" i="31" s="1"/>
  <c r="O24" i="27"/>
  <c r="O24" i="30" s="1"/>
  <c r="O24" i="31" s="1"/>
  <c r="J72" i="42"/>
  <c r="J76" i="42"/>
  <c r="J77" i="42"/>
  <c r="J78" i="42"/>
  <c r="J79" i="42"/>
  <c r="J75" i="42"/>
  <c r="J53" i="42"/>
  <c r="J54" i="42"/>
  <c r="J55" i="42"/>
  <c r="J56" i="42"/>
  <c r="J57" i="42"/>
  <c r="J58" i="42"/>
  <c r="J59" i="42"/>
  <c r="J60" i="42"/>
  <c r="J61" i="42"/>
  <c r="J62" i="42"/>
  <c r="J63" i="42"/>
  <c r="J64" i="42"/>
  <c r="J65" i="42"/>
  <c r="J66" i="42"/>
  <c r="J67" i="42"/>
  <c r="J68" i="42"/>
  <c r="J69" i="42"/>
  <c r="J52" i="42"/>
  <c r="I37" i="42"/>
  <c r="O37" i="42" s="1"/>
  <c r="I34" i="42"/>
  <c r="I35" i="42"/>
  <c r="O35" i="42" s="1"/>
  <c r="O34" i="42"/>
  <c r="P54" i="20"/>
  <c r="P55" i="20"/>
  <c r="P56" i="20"/>
  <c r="P57" i="20"/>
  <c r="P58" i="20"/>
  <c r="P59" i="20"/>
  <c r="P60" i="20"/>
  <c r="P61" i="20"/>
  <c r="P62" i="20"/>
  <c r="P63" i="20"/>
  <c r="P64" i="20"/>
  <c r="P65" i="20"/>
  <c r="P66" i="20"/>
  <c r="P67" i="20"/>
  <c r="P68" i="20"/>
  <c r="P69" i="20"/>
  <c r="P70" i="20"/>
  <c r="P53" i="20"/>
  <c r="P80" i="20" s="1"/>
  <c r="O40" i="22"/>
  <c r="O39" i="23" s="1"/>
  <c r="O39" i="22"/>
  <c r="O38" i="23" s="1"/>
  <c r="O37" i="22"/>
  <c r="O36" i="23" s="1"/>
  <c r="O37" i="24" s="1"/>
  <c r="O37" i="25" s="1"/>
  <c r="O37" i="26" s="1"/>
  <c r="O37" i="27" s="1"/>
  <c r="O37" i="28" s="1"/>
  <c r="O37" i="30" s="1"/>
  <c r="O37" i="31" s="1"/>
  <c r="O35" i="22"/>
  <c r="O34" i="23" s="1"/>
  <c r="O34" i="22"/>
  <c r="O33" i="23" s="1"/>
  <c r="O32" i="22"/>
  <c r="O31" i="23" s="1"/>
  <c r="O31" i="22"/>
  <c r="O30" i="23" s="1"/>
  <c r="O29" i="22"/>
  <c r="O28" i="23" s="1"/>
  <c r="O28" i="22"/>
  <c r="O27" i="23" s="1"/>
  <c r="O25" i="22"/>
  <c r="O24" i="23" s="1"/>
  <c r="O26" i="22"/>
  <c r="O25" i="23" s="1"/>
  <c r="O24" i="22"/>
  <c r="O23" i="23" s="1"/>
  <c r="I28" i="42"/>
  <c r="O28" i="42" s="1"/>
  <c r="I29" i="42"/>
  <c r="O29" i="42" s="1"/>
  <c r="I26" i="42"/>
  <c r="I40" i="42"/>
  <c r="I39" i="42"/>
  <c r="I32" i="42"/>
  <c r="O32" i="42" s="1"/>
  <c r="I31" i="42"/>
  <c r="O31" i="42" s="1"/>
  <c r="I25" i="42"/>
  <c r="O25" i="42" s="1"/>
  <c r="I24" i="42"/>
  <c r="O24" i="42" s="1"/>
  <c r="J72" i="21"/>
  <c r="J54" i="21"/>
  <c r="J55" i="21"/>
  <c r="J56" i="21"/>
  <c r="J57" i="21"/>
  <c r="J58" i="21"/>
  <c r="J59" i="21"/>
  <c r="J60" i="21"/>
  <c r="J61" i="21"/>
  <c r="J62" i="21"/>
  <c r="J63" i="21"/>
  <c r="J64" i="21"/>
  <c r="J65" i="21"/>
  <c r="J66" i="21"/>
  <c r="J67" i="21"/>
  <c r="J68" i="21"/>
  <c r="J69" i="21"/>
  <c r="J70" i="21"/>
  <c r="J53" i="21"/>
  <c r="I41" i="21"/>
  <c r="I40" i="21"/>
  <c r="I33" i="21"/>
  <c r="I32" i="21"/>
  <c r="I30" i="21"/>
  <c r="I29" i="21"/>
  <c r="I26" i="21"/>
  <c r="I27" i="21"/>
  <c r="I25" i="21"/>
  <c r="R24" i="44" l="1"/>
  <c r="AB24" i="44"/>
  <c r="AD24" i="44" s="1"/>
  <c r="Y24" i="31"/>
  <c r="Y26" i="31"/>
  <c r="Z26" i="31"/>
  <c r="R26" i="44"/>
  <c r="U26" i="44" s="1"/>
  <c r="AB26" i="44"/>
  <c r="O26" i="42"/>
  <c r="O26" i="43" s="1"/>
  <c r="O26" i="44" s="1"/>
  <c r="O28" i="43"/>
  <c r="O28" i="44" s="1"/>
  <c r="O34" i="43"/>
  <c r="O34" i="44" s="1"/>
  <c r="O31" i="43"/>
  <c r="O31" i="44" s="1"/>
  <c r="O37" i="43"/>
  <c r="O37" i="44" s="1"/>
  <c r="O24" i="43"/>
  <c r="O24" i="44" s="1"/>
  <c r="O25" i="43"/>
  <c r="O25" i="44" s="1"/>
  <c r="O29" i="43"/>
  <c r="O29" i="44" s="1"/>
  <c r="O32" i="43"/>
  <c r="O32" i="44" s="1"/>
  <c r="O35" i="43"/>
  <c r="O35" i="44" s="1"/>
  <c r="O39" i="44"/>
  <c r="J81" i="44"/>
  <c r="J80" i="42"/>
  <c r="T88" i="44"/>
  <c r="P88" i="44"/>
  <c r="N88" i="44"/>
  <c r="J88" i="44"/>
  <c r="F88" i="44"/>
  <c r="D88" i="44"/>
  <c r="L87" i="44"/>
  <c r="L86" i="44"/>
  <c r="T81" i="44"/>
  <c r="R81" i="44"/>
  <c r="Q81" i="44"/>
  <c r="P81" i="44"/>
  <c r="O81" i="44"/>
  <c r="N81" i="44"/>
  <c r="M81" i="44"/>
  <c r="Y81" i="44" s="1"/>
  <c r="L81" i="44"/>
  <c r="K81" i="44"/>
  <c r="I81" i="44"/>
  <c r="G81" i="44"/>
  <c r="U80" i="44"/>
  <c r="U79" i="44"/>
  <c r="S78" i="44"/>
  <c r="U77" i="44"/>
  <c r="U76" i="44"/>
  <c r="U72" i="44"/>
  <c r="AE72" i="44" s="1"/>
  <c r="U69" i="44"/>
  <c r="U67" i="44"/>
  <c r="U63" i="44"/>
  <c r="U62" i="44"/>
  <c r="U61" i="44"/>
  <c r="AE61" i="44" s="1"/>
  <c r="U58" i="44"/>
  <c r="U55" i="44"/>
  <c r="U53" i="44"/>
  <c r="U52" i="44"/>
  <c r="AE52" i="44" s="1"/>
  <c r="U51" i="44"/>
  <c r="U42" i="44"/>
  <c r="AE42" i="44" s="1"/>
  <c r="U40" i="44"/>
  <c r="R37" i="44"/>
  <c r="U35" i="44"/>
  <c r="AE35" i="44" s="1"/>
  <c r="U34" i="44"/>
  <c r="AE34" i="44" s="1"/>
  <c r="U32" i="44"/>
  <c r="AE32" i="44" s="1"/>
  <c r="U31" i="44"/>
  <c r="AE31" i="44" s="1"/>
  <c r="U29" i="44"/>
  <c r="AE29" i="44" s="1"/>
  <c r="U28" i="44"/>
  <c r="AE28" i="44" s="1"/>
  <c r="U25" i="44"/>
  <c r="AE25" i="44" s="1"/>
  <c r="U24" i="44"/>
  <c r="T88" i="43"/>
  <c r="P88" i="43"/>
  <c r="N88" i="43"/>
  <c r="J88" i="43"/>
  <c r="F88" i="43"/>
  <c r="D88" i="43"/>
  <c r="R87" i="43"/>
  <c r="L87" i="43"/>
  <c r="L86" i="43"/>
  <c r="T81" i="43"/>
  <c r="R81" i="43"/>
  <c r="Q81" i="43"/>
  <c r="P81" i="43"/>
  <c r="P82" i="43" s="1"/>
  <c r="O81" i="43"/>
  <c r="N81" i="43"/>
  <c r="M81" i="43"/>
  <c r="Y81" i="43" s="1"/>
  <c r="L81" i="43"/>
  <c r="K81" i="43"/>
  <c r="J81" i="43"/>
  <c r="W81" i="43" s="1"/>
  <c r="I81" i="43"/>
  <c r="G81" i="43"/>
  <c r="U80" i="43"/>
  <c r="S69" i="43"/>
  <c r="U51" i="43"/>
  <c r="U42" i="43"/>
  <c r="U40" i="43"/>
  <c r="R37" i="43"/>
  <c r="U37" i="43" s="1"/>
  <c r="U35" i="43"/>
  <c r="U34" i="43"/>
  <c r="U32" i="43"/>
  <c r="U31" i="43"/>
  <c r="U29" i="43"/>
  <c r="U28" i="43"/>
  <c r="U26" i="43"/>
  <c r="AE26" i="43" s="1"/>
  <c r="U25" i="43"/>
  <c r="U24" i="43"/>
  <c r="T87" i="42"/>
  <c r="P87" i="42"/>
  <c r="N87" i="42"/>
  <c r="L87" i="42"/>
  <c r="J87" i="42"/>
  <c r="F87" i="42"/>
  <c r="D87" i="42"/>
  <c r="T80" i="42"/>
  <c r="R80" i="42"/>
  <c r="Q80" i="42"/>
  <c r="P80" i="42"/>
  <c r="O80" i="42"/>
  <c r="N80" i="42"/>
  <c r="M80" i="42"/>
  <c r="L80" i="42"/>
  <c r="K80" i="42"/>
  <c r="I80" i="42"/>
  <c r="G80" i="42"/>
  <c r="U42" i="42"/>
  <c r="AE42" i="42" s="1"/>
  <c r="U40" i="42"/>
  <c r="AE40" i="42" s="1"/>
  <c r="U37" i="42"/>
  <c r="AE37" i="42" s="1"/>
  <c r="U35" i="42"/>
  <c r="AE35" i="42" s="1"/>
  <c r="U34" i="42"/>
  <c r="AE34" i="42" s="1"/>
  <c r="U32" i="42"/>
  <c r="AE32" i="42" s="1"/>
  <c r="U31" i="42"/>
  <c r="AE31" i="42" s="1"/>
  <c r="U29" i="42"/>
  <c r="AE29" i="42" s="1"/>
  <c r="U28" i="42"/>
  <c r="AE28" i="42" s="1"/>
  <c r="U26" i="42"/>
  <c r="AE26" i="42" s="1"/>
  <c r="U25" i="42"/>
  <c r="AE25" i="42" s="1"/>
  <c r="U24" i="42"/>
  <c r="AE24" i="42" s="1"/>
  <c r="T87" i="41"/>
  <c r="P87" i="41"/>
  <c r="N87" i="41"/>
  <c r="L87" i="41"/>
  <c r="J87" i="41"/>
  <c r="F87" i="41"/>
  <c r="D87" i="41"/>
  <c r="T80" i="41"/>
  <c r="R80" i="41"/>
  <c r="Q80" i="41"/>
  <c r="P80" i="41"/>
  <c r="O80" i="41"/>
  <c r="N80" i="41"/>
  <c r="M80" i="41"/>
  <c r="L80" i="41"/>
  <c r="K80" i="41"/>
  <c r="J80" i="41"/>
  <c r="I80" i="41"/>
  <c r="G80" i="41"/>
  <c r="U72" i="41"/>
  <c r="U64" i="41"/>
  <c r="P57" i="41"/>
  <c r="S53" i="41"/>
  <c r="U53" i="41" s="1"/>
  <c r="U43" i="41"/>
  <c r="AA43" i="41" s="1"/>
  <c r="U41" i="41"/>
  <c r="AA41" i="41" s="1"/>
  <c r="AA40" i="41"/>
  <c r="U38" i="41"/>
  <c r="AA38" i="41" s="1"/>
  <c r="U36" i="41"/>
  <c r="AA36" i="41" s="1"/>
  <c r="U35" i="41"/>
  <c r="AA35" i="41" s="1"/>
  <c r="U33" i="41"/>
  <c r="AA33" i="41" s="1"/>
  <c r="U32" i="41"/>
  <c r="AA32" i="41" s="1"/>
  <c r="U30" i="41"/>
  <c r="AA30" i="41" s="1"/>
  <c r="U29" i="41"/>
  <c r="AA29" i="41" s="1"/>
  <c r="U27" i="41"/>
  <c r="AA27" i="41" s="1"/>
  <c r="U26" i="41"/>
  <c r="AA26" i="41" s="1"/>
  <c r="U25" i="41"/>
  <c r="AE24" i="44" l="1"/>
  <c r="AC26" i="44"/>
  <c r="AD26" i="44"/>
  <c r="AE26" i="44" s="1"/>
  <c r="AC24" i="44"/>
  <c r="L88" i="43"/>
  <c r="U69" i="43"/>
  <c r="AE69" i="43" s="1"/>
  <c r="AC69" i="43"/>
  <c r="R87" i="44"/>
  <c r="AC78" i="44"/>
  <c r="L88" i="44"/>
  <c r="U37" i="44"/>
  <c r="AE37" i="44" s="1"/>
  <c r="AC37" i="44"/>
  <c r="U78" i="44"/>
  <c r="AE78" i="44" s="1"/>
  <c r="S80" i="41"/>
  <c r="R85" i="41" s="1"/>
  <c r="R87" i="41" s="1"/>
  <c r="P57" i="21"/>
  <c r="U80" i="41" l="1"/>
  <c r="T88" i="31" l="1"/>
  <c r="P88" i="31"/>
  <c r="N88" i="31"/>
  <c r="J88" i="31"/>
  <c r="F88" i="31"/>
  <c r="D88" i="31"/>
  <c r="L87" i="31"/>
  <c r="L86" i="31"/>
  <c r="T81" i="31"/>
  <c r="R81" i="31"/>
  <c r="Q81" i="31"/>
  <c r="P81" i="31"/>
  <c r="O81" i="31"/>
  <c r="N81" i="31"/>
  <c r="M81" i="31"/>
  <c r="L81" i="31"/>
  <c r="K81" i="31"/>
  <c r="J81" i="31"/>
  <c r="I81" i="31"/>
  <c r="G81" i="31"/>
  <c r="U80" i="31"/>
  <c r="U79" i="31"/>
  <c r="S78" i="31"/>
  <c r="R87" i="31" s="1"/>
  <c r="U77" i="31"/>
  <c r="U76" i="31"/>
  <c r="U69" i="31"/>
  <c r="U67" i="31"/>
  <c r="U63" i="31"/>
  <c r="U62" i="31"/>
  <c r="U61" i="31"/>
  <c r="AA61" i="31" s="1"/>
  <c r="U58" i="31"/>
  <c r="U55" i="31"/>
  <c r="U52" i="31"/>
  <c r="AA52" i="31" s="1"/>
  <c r="U51" i="31"/>
  <c r="U42" i="31"/>
  <c r="U40" i="31"/>
  <c r="U37" i="31"/>
  <c r="AA37" i="31" s="1"/>
  <c r="U35" i="31"/>
  <c r="AA35" i="31" s="1"/>
  <c r="U34" i="31"/>
  <c r="AA34" i="31" s="1"/>
  <c r="U32" i="31"/>
  <c r="AA32" i="31" s="1"/>
  <c r="U31" i="31"/>
  <c r="AA31" i="31" s="1"/>
  <c r="U29" i="31"/>
  <c r="AA29" i="31" s="1"/>
  <c r="U28" i="31"/>
  <c r="AA28" i="31" s="1"/>
  <c r="U26" i="31"/>
  <c r="AA26" i="31" s="1"/>
  <c r="U25" i="31"/>
  <c r="AA25" i="31" s="1"/>
  <c r="U24" i="31"/>
  <c r="AA24" i="31" s="1"/>
  <c r="U78" i="31" l="1"/>
  <c r="L88" i="31"/>
  <c r="U53" i="31"/>
  <c r="U79" i="30" l="1"/>
  <c r="U78" i="30"/>
  <c r="U75" i="30"/>
  <c r="U63" i="30"/>
  <c r="U62" i="30"/>
  <c r="U61" i="30"/>
  <c r="U55" i="30"/>
  <c r="U52" i="30"/>
  <c r="U51" i="30"/>
  <c r="U39" i="30"/>
  <c r="T87" i="30"/>
  <c r="P87" i="30"/>
  <c r="N87" i="30"/>
  <c r="J87" i="30"/>
  <c r="F87" i="30"/>
  <c r="D87" i="30"/>
  <c r="L86" i="30"/>
  <c r="L85" i="30"/>
  <c r="L87" i="30" s="1"/>
  <c r="T80" i="30"/>
  <c r="R80" i="30"/>
  <c r="Q80" i="30"/>
  <c r="P80" i="30"/>
  <c r="O80" i="30"/>
  <c r="N80" i="30"/>
  <c r="M80" i="30"/>
  <c r="L80" i="30"/>
  <c r="K80" i="30"/>
  <c r="J80" i="30"/>
  <c r="I80" i="30"/>
  <c r="G80" i="30"/>
  <c r="S77" i="30"/>
  <c r="U77" i="30" s="1"/>
  <c r="S76" i="30"/>
  <c r="U76" i="30" s="1"/>
  <c r="U68" i="30"/>
  <c r="U42" i="30"/>
  <c r="U40" i="30"/>
  <c r="R37" i="30"/>
  <c r="U37" i="30" s="1"/>
  <c r="U35" i="30"/>
  <c r="AA35" i="30" s="1"/>
  <c r="U34" i="30"/>
  <c r="U32" i="30"/>
  <c r="U31" i="30"/>
  <c r="U29" i="30"/>
  <c r="U28" i="30"/>
  <c r="U26" i="30"/>
  <c r="AA26" i="30" s="1"/>
  <c r="U25" i="30"/>
  <c r="AA25" i="30" s="1"/>
  <c r="U24" i="30"/>
  <c r="AA24" i="30" s="1"/>
  <c r="R86" i="30" l="1"/>
  <c r="S77" i="28"/>
  <c r="S76" i="28"/>
  <c r="S75" i="28"/>
  <c r="U78" i="28" l="1"/>
  <c r="T87" i="28" l="1"/>
  <c r="P87" i="28"/>
  <c r="N87" i="28"/>
  <c r="J87" i="28"/>
  <c r="F87" i="28"/>
  <c r="D87" i="28"/>
  <c r="R86" i="28"/>
  <c r="L86" i="28"/>
  <c r="L85" i="28"/>
  <c r="T80" i="28"/>
  <c r="R80" i="28"/>
  <c r="Q80" i="28"/>
  <c r="P80" i="28"/>
  <c r="O80" i="28"/>
  <c r="N80" i="28"/>
  <c r="M80" i="28"/>
  <c r="L80" i="28"/>
  <c r="K80" i="28"/>
  <c r="J80" i="28"/>
  <c r="I80" i="28"/>
  <c r="G80" i="28"/>
  <c r="U79" i="28"/>
  <c r="U51" i="28"/>
  <c r="U42" i="28"/>
  <c r="U40" i="28"/>
  <c r="R37" i="28"/>
  <c r="U37" i="28" s="1"/>
  <c r="AA37" i="28" s="1"/>
  <c r="U35" i="28"/>
  <c r="AA35" i="28" s="1"/>
  <c r="U34" i="28"/>
  <c r="AA34" i="28" s="1"/>
  <c r="U32" i="28"/>
  <c r="AA32" i="28" s="1"/>
  <c r="U31" i="28"/>
  <c r="AA31" i="28" s="1"/>
  <c r="U29" i="28"/>
  <c r="AA29" i="28" s="1"/>
  <c r="U28" i="28"/>
  <c r="AA28" i="28" s="1"/>
  <c r="U26" i="28"/>
  <c r="AA26" i="28" s="1"/>
  <c r="U25" i="28"/>
  <c r="AA25" i="28" s="1"/>
  <c r="U24" i="28"/>
  <c r="AA24" i="28" s="1"/>
  <c r="L87" i="28" l="1"/>
  <c r="T81" i="27"/>
  <c r="R81" i="27"/>
  <c r="Q81" i="27"/>
  <c r="P81" i="27"/>
  <c r="P82" i="27" s="1"/>
  <c r="O81" i="27"/>
  <c r="N81" i="27"/>
  <c r="M81" i="27"/>
  <c r="L81" i="27"/>
  <c r="K81" i="27"/>
  <c r="I81" i="27"/>
  <c r="J81" i="27"/>
  <c r="G81" i="27"/>
  <c r="T80" i="26"/>
  <c r="R80" i="26"/>
  <c r="Q80" i="26"/>
  <c r="P80" i="26"/>
  <c r="P81" i="26" s="1"/>
  <c r="O80" i="26"/>
  <c r="N80" i="26"/>
  <c r="M80" i="26"/>
  <c r="L80" i="26"/>
  <c r="K80" i="26"/>
  <c r="I80" i="26"/>
  <c r="J80" i="26"/>
  <c r="G80" i="26"/>
  <c r="T80" i="25"/>
  <c r="R80" i="25"/>
  <c r="Q80" i="25"/>
  <c r="P80" i="25"/>
  <c r="O80" i="25"/>
  <c r="N80" i="25"/>
  <c r="M80" i="25"/>
  <c r="L80" i="25"/>
  <c r="K80" i="25"/>
  <c r="I80" i="25"/>
  <c r="J80" i="25"/>
  <c r="G80" i="25"/>
  <c r="T80" i="24"/>
  <c r="R80" i="24"/>
  <c r="Q80" i="24"/>
  <c r="P80" i="24"/>
  <c r="O80" i="24"/>
  <c r="N80" i="24"/>
  <c r="M80" i="24"/>
  <c r="L80" i="24"/>
  <c r="K80" i="24"/>
  <c r="I80" i="24"/>
  <c r="J80" i="24"/>
  <c r="T79" i="23"/>
  <c r="R79" i="23"/>
  <c r="Q79" i="23"/>
  <c r="P79" i="23"/>
  <c r="O79" i="23"/>
  <c r="N79" i="23"/>
  <c r="M79" i="23"/>
  <c r="L79" i="23"/>
  <c r="K79" i="23"/>
  <c r="I79" i="23"/>
  <c r="J79" i="23"/>
  <c r="G79" i="23"/>
  <c r="T79" i="22"/>
  <c r="R79" i="22"/>
  <c r="Q79" i="22"/>
  <c r="P79" i="22"/>
  <c r="O79" i="22"/>
  <c r="N79" i="22"/>
  <c r="M79" i="22"/>
  <c r="L79" i="22"/>
  <c r="K79" i="22"/>
  <c r="I79" i="22"/>
  <c r="J79" i="22"/>
  <c r="G79" i="22"/>
  <c r="T80" i="21"/>
  <c r="R80" i="21"/>
  <c r="Q80" i="21"/>
  <c r="P80" i="21"/>
  <c r="O80" i="21"/>
  <c r="N80" i="21"/>
  <c r="M80" i="21"/>
  <c r="Y80" i="21" s="1"/>
  <c r="L80" i="21"/>
  <c r="K80" i="21"/>
  <c r="I80" i="21"/>
  <c r="J80" i="21"/>
  <c r="G80" i="21"/>
  <c r="T80" i="20"/>
  <c r="S80" i="20"/>
  <c r="R80" i="20"/>
  <c r="Q80" i="20"/>
  <c r="O80" i="20"/>
  <c r="N80" i="20"/>
  <c r="M80" i="20"/>
  <c r="L80" i="20"/>
  <c r="K80" i="20"/>
  <c r="J80" i="20"/>
  <c r="I80" i="20"/>
  <c r="G80" i="20"/>
  <c r="U80" i="20" l="1"/>
  <c r="T80" i="19"/>
  <c r="S80" i="19"/>
  <c r="R80" i="19"/>
  <c r="Q80" i="19"/>
  <c r="P80" i="19"/>
  <c r="O80" i="19"/>
  <c r="N80" i="19"/>
  <c r="M80" i="19"/>
  <c r="L80" i="19"/>
  <c r="K80" i="19"/>
  <c r="I80" i="19"/>
  <c r="J80" i="19"/>
  <c r="G80" i="19"/>
  <c r="U79" i="19"/>
  <c r="U78" i="19"/>
  <c r="U77" i="19"/>
  <c r="U76" i="19"/>
  <c r="U75" i="19"/>
  <c r="U72" i="19"/>
  <c r="U70" i="19"/>
  <c r="U69" i="19"/>
  <c r="U68" i="19"/>
  <c r="U67" i="19"/>
  <c r="U66" i="19"/>
  <c r="U65" i="19"/>
  <c r="U64" i="19"/>
  <c r="U63" i="19"/>
  <c r="U62" i="19"/>
  <c r="U61" i="19"/>
  <c r="U60" i="19"/>
  <c r="U59" i="19"/>
  <c r="U58" i="19"/>
  <c r="U57" i="19"/>
  <c r="U56" i="19"/>
  <c r="U55" i="19"/>
  <c r="U54" i="19"/>
  <c r="U53" i="19"/>
  <c r="U52" i="19"/>
  <c r="U80" i="19" l="1"/>
  <c r="U42" i="27"/>
  <c r="AA42" i="27" s="1"/>
  <c r="U40" i="27"/>
  <c r="AA40" i="27" s="1"/>
  <c r="U35" i="27"/>
  <c r="AA35" i="27" s="1"/>
  <c r="U34" i="27"/>
  <c r="AA34" i="27" s="1"/>
  <c r="U32" i="27"/>
  <c r="AA32" i="27" s="1"/>
  <c r="U31" i="27"/>
  <c r="AA31" i="27" s="1"/>
  <c r="U29" i="27"/>
  <c r="AA29" i="27" s="1"/>
  <c r="U28" i="27"/>
  <c r="AA28" i="27" s="1"/>
  <c r="U26" i="27"/>
  <c r="AA26" i="27" s="1"/>
  <c r="U25" i="27"/>
  <c r="AA25" i="27" s="1"/>
  <c r="U24" i="27"/>
  <c r="AA24" i="27" s="1"/>
  <c r="U42" i="26"/>
  <c r="U40" i="26"/>
  <c r="U37" i="26"/>
  <c r="AA37" i="26" s="1"/>
  <c r="U35" i="26"/>
  <c r="AA35" i="26" s="1"/>
  <c r="U34" i="26"/>
  <c r="AA34" i="26" s="1"/>
  <c r="U32" i="26"/>
  <c r="AA32" i="26" s="1"/>
  <c r="U31" i="26"/>
  <c r="AA31" i="26" s="1"/>
  <c r="U29" i="26"/>
  <c r="AA29" i="26" s="1"/>
  <c r="U28" i="26"/>
  <c r="AA28" i="26" s="1"/>
  <c r="U26" i="26"/>
  <c r="AA26" i="26" s="1"/>
  <c r="U25" i="26"/>
  <c r="AA25" i="26" s="1"/>
  <c r="U24" i="26"/>
  <c r="AA24" i="26" s="1"/>
  <c r="U42" i="25"/>
  <c r="U40" i="25"/>
  <c r="U37" i="25"/>
  <c r="AA37" i="25" s="1"/>
  <c r="U35" i="25"/>
  <c r="AA35" i="25" s="1"/>
  <c r="U34" i="25"/>
  <c r="AA34" i="25" s="1"/>
  <c r="U32" i="25"/>
  <c r="AA32" i="25" s="1"/>
  <c r="U31" i="25"/>
  <c r="AA31" i="25" s="1"/>
  <c r="U29" i="25"/>
  <c r="AA29" i="25" s="1"/>
  <c r="U28" i="25"/>
  <c r="AA28" i="25" s="1"/>
  <c r="U26" i="25"/>
  <c r="AA26" i="25" s="1"/>
  <c r="U25" i="25"/>
  <c r="AA25" i="25" s="1"/>
  <c r="U24" i="25"/>
  <c r="AA24" i="25" s="1"/>
  <c r="U42" i="24"/>
  <c r="AA42" i="24" s="1"/>
  <c r="U40" i="24"/>
  <c r="U37" i="24"/>
  <c r="AA37" i="24" s="1"/>
  <c r="U35" i="24"/>
  <c r="AA35" i="24" s="1"/>
  <c r="U34" i="24"/>
  <c r="AA34" i="24" s="1"/>
  <c r="U32" i="24"/>
  <c r="AA32" i="24" s="1"/>
  <c r="U31" i="24"/>
  <c r="AA31" i="24" s="1"/>
  <c r="U29" i="24"/>
  <c r="AA29" i="24" s="1"/>
  <c r="U28" i="24"/>
  <c r="AA28" i="24" s="1"/>
  <c r="U26" i="24"/>
  <c r="AA26" i="24" s="1"/>
  <c r="U25" i="24"/>
  <c r="AA25" i="24" s="1"/>
  <c r="U24" i="24"/>
  <c r="AA24" i="24" s="1"/>
  <c r="U41" i="23"/>
  <c r="AA41" i="23" s="1"/>
  <c r="U39" i="23"/>
  <c r="AA39" i="23" s="1"/>
  <c r="U36" i="23"/>
  <c r="AA36" i="23" s="1"/>
  <c r="U34" i="23"/>
  <c r="AA34" i="23" s="1"/>
  <c r="U33" i="23"/>
  <c r="AA33" i="23" s="1"/>
  <c r="U31" i="23"/>
  <c r="AA31" i="23" s="1"/>
  <c r="U30" i="23"/>
  <c r="AA30" i="23" s="1"/>
  <c r="U28" i="23"/>
  <c r="AA28" i="23" s="1"/>
  <c r="U27" i="23"/>
  <c r="AA27" i="23" s="1"/>
  <c r="U25" i="23"/>
  <c r="AA25" i="23" s="1"/>
  <c r="U24" i="23"/>
  <c r="AA24" i="23" s="1"/>
  <c r="U23" i="23"/>
  <c r="U42" i="22"/>
  <c r="AA42" i="22" s="1"/>
  <c r="U40" i="22"/>
  <c r="AA40" i="22" s="1"/>
  <c r="U37" i="22"/>
  <c r="AA37" i="22" s="1"/>
  <c r="U35" i="22"/>
  <c r="AA35" i="22" s="1"/>
  <c r="U34" i="22"/>
  <c r="AA34" i="22" s="1"/>
  <c r="U32" i="22"/>
  <c r="AA32" i="22" s="1"/>
  <c r="U31" i="22"/>
  <c r="AA31" i="22" s="1"/>
  <c r="U29" i="22"/>
  <c r="AA29" i="22" s="1"/>
  <c r="U28" i="22"/>
  <c r="AA28" i="22" s="1"/>
  <c r="U26" i="22"/>
  <c r="AA26" i="22" s="1"/>
  <c r="U25" i="22"/>
  <c r="AA25" i="22" s="1"/>
  <c r="U24" i="22"/>
  <c r="U43" i="21"/>
  <c r="AE43" i="21" s="1"/>
  <c r="U41" i="21"/>
  <c r="U38" i="21"/>
  <c r="AE38" i="21" s="1"/>
  <c r="U36" i="21"/>
  <c r="AE36" i="21" s="1"/>
  <c r="U35" i="21"/>
  <c r="AE35" i="21" s="1"/>
  <c r="U33" i="21"/>
  <c r="AE33" i="21" s="1"/>
  <c r="U32" i="21"/>
  <c r="AE32" i="21" s="1"/>
  <c r="U30" i="21"/>
  <c r="AE30" i="21" s="1"/>
  <c r="U29" i="21"/>
  <c r="AE29" i="21" s="1"/>
  <c r="U27" i="21"/>
  <c r="AE27" i="21" s="1"/>
  <c r="U26" i="21"/>
  <c r="AE26" i="21" s="1"/>
  <c r="U25" i="21"/>
  <c r="AE25" i="21" s="1"/>
  <c r="U43" i="20"/>
  <c r="AA43" i="20" s="1"/>
  <c r="U41" i="20"/>
  <c r="AA41" i="20" s="1"/>
  <c r="U38" i="20"/>
  <c r="AA38" i="20" s="1"/>
  <c r="U36" i="20"/>
  <c r="AA36" i="20" s="1"/>
  <c r="U35" i="20"/>
  <c r="AA35" i="20" s="1"/>
  <c r="U33" i="20"/>
  <c r="AA33" i="20" s="1"/>
  <c r="U32" i="20"/>
  <c r="AA32" i="20" s="1"/>
  <c r="U30" i="20"/>
  <c r="AA30" i="20" s="1"/>
  <c r="U29" i="20"/>
  <c r="AA29" i="20" s="1"/>
  <c r="U27" i="20"/>
  <c r="AA27" i="20" s="1"/>
  <c r="U26" i="20"/>
  <c r="AA26" i="20" s="1"/>
  <c r="U25" i="20"/>
  <c r="U43" i="19"/>
  <c r="AA43" i="19" s="1"/>
  <c r="U41" i="19"/>
  <c r="AA41" i="19" s="1"/>
  <c r="U38" i="19"/>
  <c r="AA38" i="19" s="1"/>
  <c r="U36" i="19"/>
  <c r="AA36" i="19" s="1"/>
  <c r="U35" i="19"/>
  <c r="AA35" i="19" s="1"/>
  <c r="U33" i="19"/>
  <c r="AA33" i="19" s="1"/>
  <c r="U32" i="19"/>
  <c r="AA32" i="19" s="1"/>
  <c r="U30" i="19"/>
  <c r="AA30" i="19" s="1"/>
  <c r="U29" i="19"/>
  <c r="AA29" i="19" s="1"/>
  <c r="U27" i="19"/>
  <c r="AA27" i="19" s="1"/>
  <c r="U26" i="19"/>
  <c r="AA26" i="19" s="1"/>
  <c r="U25" i="19"/>
  <c r="R37" i="27" l="1"/>
  <c r="U37" i="27" l="1"/>
  <c r="AA37" i="27" s="1"/>
  <c r="L87" i="27"/>
  <c r="L86" i="27"/>
  <c r="S69" i="27"/>
  <c r="L85" i="26"/>
  <c r="S53" i="26"/>
  <c r="S53" i="43" s="1"/>
  <c r="U53" i="43" s="1"/>
  <c r="S54" i="26"/>
  <c r="S55" i="26"/>
  <c r="S56" i="26"/>
  <c r="S56" i="43" s="1"/>
  <c r="U56" i="43" s="1"/>
  <c r="S57" i="26"/>
  <c r="S57" i="43" s="1"/>
  <c r="U57" i="43" s="1"/>
  <c r="S58" i="26"/>
  <c r="S58" i="43" s="1"/>
  <c r="U58" i="43" s="1"/>
  <c r="S59" i="26"/>
  <c r="S59" i="43" s="1"/>
  <c r="U59" i="43" s="1"/>
  <c r="S60" i="26"/>
  <c r="S61" i="26"/>
  <c r="S62" i="26"/>
  <c r="S62" i="43" s="1"/>
  <c r="S64" i="26"/>
  <c r="S64" i="43" s="1"/>
  <c r="U64" i="43" s="1"/>
  <c r="S65" i="26"/>
  <c r="S65" i="43" s="1"/>
  <c r="U65" i="43" s="1"/>
  <c r="S66" i="26"/>
  <c r="S66" i="43" s="1"/>
  <c r="U66" i="43" s="1"/>
  <c r="S68" i="26"/>
  <c r="L85" i="25"/>
  <c r="L87" i="25" s="1"/>
  <c r="S67" i="25"/>
  <c r="S67" i="26" s="1"/>
  <c r="R87" i="27"/>
  <c r="S71" i="22"/>
  <c r="S63" i="22"/>
  <c r="U68" i="43" l="1"/>
  <c r="AE68" i="43" s="1"/>
  <c r="AC68" i="43"/>
  <c r="U67" i="43"/>
  <c r="AE67" i="43" s="1"/>
  <c r="AC67" i="43"/>
  <c r="U61" i="43"/>
  <c r="AE61" i="43" s="1"/>
  <c r="AC61" i="43"/>
  <c r="U60" i="43"/>
  <c r="AE60" i="43" s="1"/>
  <c r="AC60" i="43"/>
  <c r="U54" i="43"/>
  <c r="AE54" i="43" s="1"/>
  <c r="AC54" i="43"/>
  <c r="U55" i="43"/>
  <c r="AE55" i="43" s="1"/>
  <c r="AC55" i="43"/>
  <c r="S80" i="21"/>
  <c r="AC80" i="21" s="1"/>
  <c r="AC53" i="21"/>
  <c r="S71" i="23"/>
  <c r="X71" i="23"/>
  <c r="Z71" i="23" s="1"/>
  <c r="Y71" i="22"/>
  <c r="S62" i="23"/>
  <c r="X62" i="23"/>
  <c r="Y63" i="22"/>
  <c r="S72" i="24"/>
  <c r="U80" i="21"/>
  <c r="AE80" i="21" s="1"/>
  <c r="R85" i="21"/>
  <c r="S68" i="28"/>
  <c r="U68" i="28" s="1"/>
  <c r="S66" i="27"/>
  <c r="S64" i="27"/>
  <c r="S61" i="27"/>
  <c r="S59" i="27"/>
  <c r="S57" i="27"/>
  <c r="S55" i="27"/>
  <c r="S53" i="27"/>
  <c r="S53" i="30" s="1"/>
  <c r="S67" i="27"/>
  <c r="S68" i="27"/>
  <c r="S67" i="30" s="1"/>
  <c r="U67" i="30" s="1"/>
  <c r="S65" i="27"/>
  <c r="S62" i="27"/>
  <c r="S60" i="27"/>
  <c r="S58" i="27"/>
  <c r="S58" i="30" s="1"/>
  <c r="U58" i="30" s="1"/>
  <c r="S56" i="27"/>
  <c r="S54" i="27"/>
  <c r="L88" i="27"/>
  <c r="S52" i="22"/>
  <c r="S63" i="24"/>
  <c r="X63" i="25" s="1"/>
  <c r="U72" i="42" l="1"/>
  <c r="AE72" i="42" s="1"/>
  <c r="AC72" i="42"/>
  <c r="X63" i="24"/>
  <c r="S79" i="22"/>
  <c r="X51" i="23"/>
  <c r="Z51" i="23" s="1"/>
  <c r="Y52" i="22"/>
  <c r="Z63" i="25"/>
  <c r="S72" i="25"/>
  <c r="X72" i="25"/>
  <c r="Y62" i="23"/>
  <c r="Z62" i="23"/>
  <c r="Y71" i="23"/>
  <c r="X72" i="24"/>
  <c r="U79" i="22"/>
  <c r="AA79" i="22" s="1"/>
  <c r="U53" i="30"/>
  <c r="S57" i="44"/>
  <c r="S57" i="31"/>
  <c r="U57" i="31" s="1"/>
  <c r="S57" i="30"/>
  <c r="U57" i="30" s="1"/>
  <c r="S65" i="44"/>
  <c r="U65" i="44" s="1"/>
  <c r="S65" i="31"/>
  <c r="U65" i="31" s="1"/>
  <c r="S65" i="30"/>
  <c r="U65" i="30" s="1"/>
  <c r="S54" i="44"/>
  <c r="S54" i="31"/>
  <c r="S54" i="30"/>
  <c r="U54" i="30" s="1"/>
  <c r="S56" i="44"/>
  <c r="U56" i="44" s="1"/>
  <c r="S56" i="31"/>
  <c r="U56" i="31" s="1"/>
  <c r="S56" i="30"/>
  <c r="U56" i="30" s="1"/>
  <c r="S60" i="44"/>
  <c r="U60" i="44" s="1"/>
  <c r="S60" i="31"/>
  <c r="U60" i="31" s="1"/>
  <c r="S60" i="30"/>
  <c r="U60" i="30" s="1"/>
  <c r="S64" i="44"/>
  <c r="U64" i="44" s="1"/>
  <c r="S64" i="31"/>
  <c r="U64" i="31" s="1"/>
  <c r="S64" i="30"/>
  <c r="U64" i="30" s="1"/>
  <c r="S66" i="44"/>
  <c r="U66" i="44" s="1"/>
  <c r="S66" i="31"/>
  <c r="U66" i="31" s="1"/>
  <c r="S66" i="30"/>
  <c r="U66" i="30" s="1"/>
  <c r="S59" i="44"/>
  <c r="U59" i="44" s="1"/>
  <c r="S59" i="31"/>
  <c r="U59" i="31" s="1"/>
  <c r="S59" i="30"/>
  <c r="U59" i="30" s="1"/>
  <c r="S54" i="28"/>
  <c r="U54" i="28" s="1"/>
  <c r="S56" i="28"/>
  <c r="U56" i="28" s="1"/>
  <c r="S58" i="28"/>
  <c r="U58" i="28" s="1"/>
  <c r="S60" i="28"/>
  <c r="U60" i="28" s="1"/>
  <c r="S64" i="28"/>
  <c r="U64" i="28" s="1"/>
  <c r="S67" i="28"/>
  <c r="U67" i="28" s="1"/>
  <c r="S66" i="28"/>
  <c r="U66" i="28" s="1"/>
  <c r="S53" i="28"/>
  <c r="U53" i="28" s="1"/>
  <c r="S55" i="28"/>
  <c r="U55" i="28" s="1"/>
  <c r="S57" i="28"/>
  <c r="U57" i="28" s="1"/>
  <c r="S59" i="28"/>
  <c r="U59" i="28" s="1"/>
  <c r="S61" i="28"/>
  <c r="S63" i="28"/>
  <c r="U63" i="28" s="1"/>
  <c r="S65" i="28"/>
  <c r="U65" i="28" s="1"/>
  <c r="S51" i="23"/>
  <c r="S63" i="25"/>
  <c r="X63" i="26" s="1"/>
  <c r="U72" i="21"/>
  <c r="U63" i="42" l="1"/>
  <c r="AE63" i="42" s="1"/>
  <c r="AC63" i="42"/>
  <c r="X52" i="24"/>
  <c r="Z52" i="24" s="1"/>
  <c r="Y51" i="23"/>
  <c r="Y72" i="24"/>
  <c r="Z72" i="24"/>
  <c r="Y72" i="25"/>
  <c r="Z72" i="25"/>
  <c r="X79" i="23"/>
  <c r="Y79" i="22"/>
  <c r="Y63" i="24"/>
  <c r="Z63" i="24"/>
  <c r="Z63" i="26"/>
  <c r="S72" i="26"/>
  <c r="X72" i="26"/>
  <c r="Y63" i="25"/>
  <c r="U54" i="31"/>
  <c r="S52" i="24"/>
  <c r="U54" i="44"/>
  <c r="S81" i="44"/>
  <c r="AC81" i="44" s="1"/>
  <c r="R86" i="44"/>
  <c r="R88" i="44" s="1"/>
  <c r="U57" i="44"/>
  <c r="U61" i="28"/>
  <c r="S79" i="23"/>
  <c r="X80" i="24" s="1"/>
  <c r="S63" i="26"/>
  <c r="L87" i="24"/>
  <c r="S52" i="42" l="1"/>
  <c r="U52" i="42" s="1"/>
  <c r="AE52" i="42" s="1"/>
  <c r="AB52" i="42"/>
  <c r="AD52" i="42" s="1"/>
  <c r="X63" i="27"/>
  <c r="Y72" i="26"/>
  <c r="Z72" i="26"/>
  <c r="Z80" i="24"/>
  <c r="S52" i="25"/>
  <c r="S52" i="26" s="1"/>
  <c r="X52" i="25"/>
  <c r="Z52" i="25" s="1"/>
  <c r="Y52" i="24"/>
  <c r="X72" i="27"/>
  <c r="U72" i="26"/>
  <c r="S71" i="28"/>
  <c r="S71" i="30"/>
  <c r="S72" i="27"/>
  <c r="X71" i="28" s="1"/>
  <c r="Y63" i="26"/>
  <c r="Y79" i="23"/>
  <c r="Z79" i="23"/>
  <c r="S80" i="24"/>
  <c r="AB80" i="42" s="1"/>
  <c r="U81" i="44"/>
  <c r="AE81" i="44" s="1"/>
  <c r="S80" i="42"/>
  <c r="S80" i="25"/>
  <c r="S63" i="27"/>
  <c r="L84" i="23"/>
  <c r="L86" i="23" s="1"/>
  <c r="R84" i="23"/>
  <c r="R86" i="23" s="1"/>
  <c r="L84" i="22"/>
  <c r="R84" i="22"/>
  <c r="U72" i="20"/>
  <c r="U72" i="43" l="1"/>
  <c r="AE72" i="43" s="1"/>
  <c r="AC72" i="43"/>
  <c r="U63" i="43"/>
  <c r="AE63" i="43" s="1"/>
  <c r="AC63" i="43"/>
  <c r="AC80" i="42"/>
  <c r="AD80" i="42"/>
  <c r="AC52" i="42"/>
  <c r="U80" i="25"/>
  <c r="X80" i="26"/>
  <c r="R85" i="24"/>
  <c r="R87" i="24" s="1"/>
  <c r="X80" i="25"/>
  <c r="Y71" i="28"/>
  <c r="Z71" i="28"/>
  <c r="U71" i="28"/>
  <c r="X71" i="30"/>
  <c r="R85" i="25"/>
  <c r="R87" i="25" s="1"/>
  <c r="Y52" i="25"/>
  <c r="X52" i="26"/>
  <c r="Y80" i="24"/>
  <c r="AA72" i="26"/>
  <c r="Y63" i="27"/>
  <c r="Z63" i="27"/>
  <c r="S62" i="28"/>
  <c r="X62" i="28"/>
  <c r="Z62" i="28" s="1"/>
  <c r="X52" i="27"/>
  <c r="S72" i="31"/>
  <c r="X72" i="31"/>
  <c r="R85" i="30"/>
  <c r="R87" i="30" s="1"/>
  <c r="S80" i="30"/>
  <c r="U71" i="30"/>
  <c r="Y72" i="27"/>
  <c r="Z72" i="27"/>
  <c r="S81" i="43"/>
  <c r="AC81" i="43" s="1"/>
  <c r="R85" i="42"/>
  <c r="R87" i="42" s="1"/>
  <c r="U80" i="42"/>
  <c r="R85" i="26"/>
  <c r="R87" i="26" s="1"/>
  <c r="S52" i="27"/>
  <c r="X52" i="28" s="1"/>
  <c r="S80" i="26"/>
  <c r="U81" i="43" l="1"/>
  <c r="AE81" i="43" s="1"/>
  <c r="U52" i="43"/>
  <c r="AE52" i="43" s="1"/>
  <c r="AC52" i="43"/>
  <c r="R86" i="43"/>
  <c r="R88" i="43" s="1"/>
  <c r="AE80" i="42"/>
  <c r="Z52" i="28"/>
  <c r="U80" i="30"/>
  <c r="X81" i="31"/>
  <c r="Y72" i="31"/>
  <c r="Z72" i="31"/>
  <c r="X62" i="30"/>
  <c r="Y62" i="28"/>
  <c r="Y71" i="30"/>
  <c r="Z71" i="30"/>
  <c r="AA71" i="30" s="1"/>
  <c r="AA71" i="28"/>
  <c r="Y80" i="25"/>
  <c r="Z80" i="25"/>
  <c r="AA80" i="25" s="1"/>
  <c r="Y80" i="26"/>
  <c r="Z80" i="26"/>
  <c r="U80" i="26"/>
  <c r="X81" i="27"/>
  <c r="U72" i="31"/>
  <c r="AA72" i="31" s="1"/>
  <c r="R86" i="31"/>
  <c r="R88" i="31" s="1"/>
  <c r="S81" i="31"/>
  <c r="Y52" i="27"/>
  <c r="Z52" i="27"/>
  <c r="Y52" i="26"/>
  <c r="Z52" i="26"/>
  <c r="U62" i="28"/>
  <c r="AA62" i="28" s="1"/>
  <c r="S81" i="27"/>
  <c r="S52" i="28"/>
  <c r="R86" i="27"/>
  <c r="R88" i="27" s="1"/>
  <c r="U80" i="27"/>
  <c r="U72" i="27"/>
  <c r="AA72" i="27" s="1"/>
  <c r="U53" i="27"/>
  <c r="U54" i="27"/>
  <c r="U55" i="27"/>
  <c r="U56" i="27"/>
  <c r="U57" i="27"/>
  <c r="U58" i="27"/>
  <c r="U59" i="27"/>
  <c r="U60" i="27"/>
  <c r="U61" i="27"/>
  <c r="U63" i="27"/>
  <c r="AA63" i="27" s="1"/>
  <c r="U64" i="27"/>
  <c r="U65" i="27"/>
  <c r="U66" i="27"/>
  <c r="U67" i="27"/>
  <c r="U68" i="27"/>
  <c r="U69" i="27"/>
  <c r="U52" i="27"/>
  <c r="U54" i="26"/>
  <c r="U53" i="26"/>
  <c r="U55" i="26"/>
  <c r="U56" i="26"/>
  <c r="U57" i="26"/>
  <c r="U58" i="26"/>
  <c r="U59" i="26"/>
  <c r="U60" i="26"/>
  <c r="U61" i="26"/>
  <c r="U63" i="26"/>
  <c r="AA63" i="26" s="1"/>
  <c r="U64" i="26"/>
  <c r="U65" i="26"/>
  <c r="U66" i="26"/>
  <c r="U67" i="26"/>
  <c r="U68" i="26"/>
  <c r="U69" i="26"/>
  <c r="U52" i="26"/>
  <c r="U72" i="25"/>
  <c r="AA72" i="25" s="1"/>
  <c r="U67" i="25"/>
  <c r="U63" i="25"/>
  <c r="AA63" i="25" s="1"/>
  <c r="U52" i="25"/>
  <c r="AA52" i="25" s="1"/>
  <c r="U72" i="24"/>
  <c r="AA72" i="24" s="1"/>
  <c r="U63" i="24"/>
  <c r="AA63" i="24" s="1"/>
  <c r="U52" i="24"/>
  <c r="AA52" i="24" s="1"/>
  <c r="U71" i="23"/>
  <c r="AA71" i="23" s="1"/>
  <c r="U62" i="23"/>
  <c r="AA62" i="23" s="1"/>
  <c r="U51" i="23"/>
  <c r="AA51" i="23" s="1"/>
  <c r="U71" i="22"/>
  <c r="AA71" i="22" s="1"/>
  <c r="U63" i="22"/>
  <c r="AA63" i="22" s="1"/>
  <c r="U52" i="22"/>
  <c r="AA52" i="22" s="1"/>
  <c r="U64" i="21"/>
  <c r="U53" i="21"/>
  <c r="AE53" i="21" s="1"/>
  <c r="U64" i="20"/>
  <c r="U53" i="20"/>
  <c r="U52" i="28" l="1"/>
  <c r="X52" i="30"/>
  <c r="Y81" i="31"/>
  <c r="Z81" i="31"/>
  <c r="AA52" i="28"/>
  <c r="U81" i="27"/>
  <c r="X80" i="28"/>
  <c r="AA52" i="26"/>
  <c r="AA52" i="27"/>
  <c r="U81" i="31"/>
  <c r="Y81" i="27"/>
  <c r="Z81" i="27"/>
  <c r="AA80" i="26"/>
  <c r="Y62" i="30"/>
  <c r="Z62" i="30"/>
  <c r="AA62" i="30" s="1"/>
  <c r="Y52" i="28"/>
  <c r="S80" i="28"/>
  <c r="R85" i="28"/>
  <c r="R87" i="28" s="1"/>
  <c r="X80" i="30" l="1"/>
  <c r="U80" i="28"/>
  <c r="AA81" i="31"/>
  <c r="Y52" i="30"/>
  <c r="Z52" i="30"/>
  <c r="AA52" i="30" s="1"/>
  <c r="AA81" i="27"/>
  <c r="Y80" i="28"/>
  <c r="Z80" i="28"/>
  <c r="AA80" i="28" s="1"/>
  <c r="F86" i="22"/>
  <c r="U79" i="23"/>
  <c r="AA79" i="23" s="1"/>
  <c r="Y80" i="30" l="1"/>
  <c r="Z80" i="30"/>
  <c r="AA80" i="30" s="1"/>
  <c r="F88" i="27"/>
  <c r="U51" i="27"/>
  <c r="T88" i="27"/>
  <c r="P88" i="27"/>
  <c r="N88" i="27"/>
  <c r="J88" i="27"/>
  <c r="D88" i="27"/>
  <c r="T87" i="26"/>
  <c r="P87" i="26"/>
  <c r="N87" i="26"/>
  <c r="L87" i="26"/>
  <c r="J87" i="26"/>
  <c r="F87" i="26"/>
  <c r="D87" i="26"/>
  <c r="T87" i="25"/>
  <c r="P87" i="25"/>
  <c r="N87" i="25"/>
  <c r="J87" i="25"/>
  <c r="F87" i="25"/>
  <c r="D87" i="25"/>
  <c r="T87" i="24"/>
  <c r="P87" i="24"/>
  <c r="N87" i="24"/>
  <c r="J87" i="24"/>
  <c r="F87" i="24"/>
  <c r="D87" i="24"/>
  <c r="T86" i="23"/>
  <c r="P86" i="23"/>
  <c r="N86" i="23"/>
  <c r="J86" i="23"/>
  <c r="F86" i="23"/>
  <c r="D86" i="23"/>
  <c r="T86" i="22"/>
  <c r="R86" i="22"/>
  <c r="P86" i="22"/>
  <c r="N86" i="22"/>
  <c r="L86" i="22"/>
  <c r="J86" i="22"/>
  <c r="D86" i="22"/>
  <c r="T87" i="21"/>
  <c r="R87" i="21"/>
  <c r="P87" i="21"/>
  <c r="N87" i="21"/>
  <c r="L87" i="21"/>
  <c r="J87" i="21"/>
  <c r="F87" i="21"/>
  <c r="D87" i="21"/>
  <c r="G80" i="24" l="1"/>
  <c r="U80" i="24" s="1"/>
  <c r="AA80" i="24" s="1"/>
  <c r="T87" i="20" l="1"/>
  <c r="R87" i="20"/>
  <c r="P87" i="20"/>
  <c r="N87" i="20"/>
  <c r="L87" i="20"/>
  <c r="J87" i="20"/>
  <c r="F87" i="20"/>
  <c r="D87" i="20"/>
  <c r="T87" i="19"/>
  <c r="R87" i="19"/>
  <c r="P87" i="19"/>
  <c r="N87" i="19"/>
  <c r="L87" i="19"/>
  <c r="J87" i="19"/>
  <c r="F87" i="19"/>
  <c r="D87" i="19"/>
</calcChain>
</file>

<file path=xl/sharedStrings.xml><?xml version="1.0" encoding="utf-8"?>
<sst xmlns="http://schemas.openxmlformats.org/spreadsheetml/2006/main" count="2593" uniqueCount="142">
  <si>
    <t>Informe Mensual de Avances Fisíco Financiero</t>
  </si>
  <si>
    <t xml:space="preserve"> </t>
  </si>
  <si>
    <t>COMPONENTE/CONCEPTO DE APOYO</t>
  </si>
  <si>
    <t>UNIDAD RESPONSABLE</t>
  </si>
  <si>
    <t>ENTIDAD FEDERATIVA</t>
  </si>
  <si>
    <t>ORGANISMO AUXILIAR / INSTANCIA EJECUTORA</t>
  </si>
  <si>
    <t>PRES. ASIGNADO A LA INSTANCIA EJECUTORA</t>
  </si>
  <si>
    <t>FEDERAL</t>
  </si>
  <si>
    <t>ESTATAL</t>
  </si>
  <si>
    <t>PRODUCTORES</t>
  </si>
  <si>
    <t>PRESUPUESTO LIBERADO POR  FOFAE</t>
  </si>
  <si>
    <t>PERIODO DE INFORME</t>
  </si>
  <si>
    <t>PROYECTO</t>
  </si>
  <si>
    <t>Acción/Actividad</t>
  </si>
  <si>
    <t>Unidad de medida</t>
  </si>
  <si>
    <t>Avance Físico</t>
  </si>
  <si>
    <t>Programado Anual</t>
  </si>
  <si>
    <t>En el Mes</t>
  </si>
  <si>
    <t>Acumulado al Mes</t>
  </si>
  <si>
    <t>Programado</t>
  </si>
  <si>
    <t>Realizado</t>
  </si>
  <si>
    <t>% de avance Anual</t>
  </si>
  <si>
    <t>Trampeo</t>
  </si>
  <si>
    <t>Superficie trampeada</t>
  </si>
  <si>
    <t>Hectáreas</t>
  </si>
  <si>
    <t>Número</t>
  </si>
  <si>
    <t>Trampas revisadas</t>
  </si>
  <si>
    <t>Control Cultural</t>
  </si>
  <si>
    <t>Superficie controlada</t>
  </si>
  <si>
    <t>Sitios controlados</t>
  </si>
  <si>
    <t>Control Quimico</t>
  </si>
  <si>
    <t>Entrenamiento</t>
  </si>
  <si>
    <t>Platica a productores</t>
  </si>
  <si>
    <t>Supervisión</t>
  </si>
  <si>
    <t>Informes revisados</t>
  </si>
  <si>
    <t>Evaluación</t>
  </si>
  <si>
    <t>TOTAL</t>
  </si>
  <si>
    <t>Bien o Servicio</t>
  </si>
  <si>
    <t>Avance Fínanciero</t>
  </si>
  <si>
    <t>Programado
Anual</t>
  </si>
  <si>
    <t>Ejercido</t>
  </si>
  <si>
    <t>Federal</t>
  </si>
  <si>
    <t>Estatal</t>
  </si>
  <si>
    <t>Productores</t>
  </si>
  <si>
    <t>Gastos Técnicos del Proyecto</t>
  </si>
  <si>
    <t>Gastos Operativos Fijos</t>
  </si>
  <si>
    <t>RESUMEN FINANCIERO</t>
  </si>
  <si>
    <t>Ejercido en el mes</t>
  </si>
  <si>
    <t>Sub Total Técnicos del Proyecto</t>
  </si>
  <si>
    <t>Sub Total Gastos Operativos Fijos</t>
  </si>
  <si>
    <t>Observaciones/Aclaraciones</t>
  </si>
  <si>
    <t>REVISÓ</t>
  </si>
  <si>
    <t>AUTORIZACIÓN</t>
  </si>
  <si>
    <t>ELABORÓ</t>
  </si>
  <si>
    <t>VALIDÓ</t>
  </si>
  <si>
    <t>Por el SENASICA</t>
  </si>
  <si>
    <t>Por el Gobierno del Estado</t>
  </si>
  <si>
    <t>Control Biologico</t>
  </si>
  <si>
    <t>Trampas Instaladas</t>
  </si>
  <si>
    <t>Supervicion de tecnicos</t>
  </si>
  <si>
    <t>ING. ROGELIO VAZQUEZ PEREZ</t>
  </si>
  <si>
    <t xml:space="preserve">ING. NOE DURAN DE LA PEÑA </t>
  </si>
  <si>
    <t>COORDINADOR DE PROYECTO</t>
  </si>
  <si>
    <t>GERENTE GENERAL DEL CESAVECO</t>
  </si>
  <si>
    <t>PRESIDENTE DEL CESAVECO</t>
  </si>
  <si>
    <t>ING. RICARDO E. FRAUSTRO SILLER</t>
  </si>
  <si>
    <t xml:space="preserve">ING. JESUS SALVADOR HURTADO REYES </t>
  </si>
  <si>
    <t xml:space="preserve">ING. ARNOLDO GERARDO MARTINEZ CANO </t>
  </si>
  <si>
    <t>ENCARGADO DE DESPACHO DE LA REPRESENTACION ESTATAL DE LA SADER EN COAHUILA</t>
  </si>
  <si>
    <t>REPRESENTANTE ESTATAL FITOZOOSANITARIO  Y DE INOCUIDAD AGROPECUARIA Y ACUICOLA  DEL SENASICA EN COAHUILA</t>
  </si>
  <si>
    <t xml:space="preserve">SUBSECRETARIO DE DESARROLLO RURAL DEL GOBIERNO DEL ESTADO DE COAHUILA </t>
  </si>
  <si>
    <t>DIRECCIÓN GENERAL DE SANIDAD VEGETAL</t>
  </si>
  <si>
    <t xml:space="preserve">COAHUILA </t>
  </si>
  <si>
    <t>COMITÉ ESTATAL DE SANIDAD VEGETAL DE COAHUILA</t>
  </si>
  <si>
    <t>Informe Mensual  de Avances Fisíco Financiero</t>
  </si>
  <si>
    <t xml:space="preserve"> 2019 MANEJO FITOSANITARIO DE HORTALIZAS</t>
  </si>
  <si>
    <t>ENERO  2019</t>
  </si>
  <si>
    <t>FEBRERO  2019</t>
  </si>
  <si>
    <t>MARZO  2019</t>
  </si>
  <si>
    <t>ABRIL   2019</t>
  </si>
  <si>
    <t>MAYO   2019</t>
  </si>
  <si>
    <t>JUNIO   2019</t>
  </si>
  <si>
    <t>JULIO    2019</t>
  </si>
  <si>
    <t>AGOSTO 2019</t>
  </si>
  <si>
    <t>SEPTIEMBRE   2019</t>
  </si>
  <si>
    <t>En el Trimestre</t>
  </si>
  <si>
    <t>Acumulado al Trimestre</t>
  </si>
  <si>
    <t>SUPERVISIÓN</t>
  </si>
  <si>
    <t>ACCESORIOS DE COMPUTO Y ELECTRÓNICOS / GENÉRICOS</t>
  </si>
  <si>
    <t>AUXILIAR DE CAMPO</t>
  </si>
  <si>
    <t>ENERGÍA ELÉCTRICA</t>
  </si>
  <si>
    <t>ESTACAS PARA TRAMPAS</t>
  </si>
  <si>
    <t>GASOLINA MAGNA</t>
  </si>
  <si>
    <t>GRATIFICACIÓN ANUAL</t>
  </si>
  <si>
    <t>LOTE DE MATERIAL DE LIMPIEZA / GENÉRICOS</t>
  </si>
  <si>
    <t>LOTE DE PAPELERÍA</t>
  </si>
  <si>
    <t>LOTE DE UNIFORMES</t>
  </si>
  <si>
    <t>MANTENIMIENTO DE SOFTWARE</t>
  </si>
  <si>
    <t>MANTENIMIENTO VEHICULAR (MAYOR)</t>
  </si>
  <si>
    <t>PAGO DE SERVICIOS BANCARIOS</t>
  </si>
  <si>
    <t>PROFESIONAL DE PROYECTO</t>
  </si>
  <si>
    <t>PROFESIONAL TÉCNICO DE CAPACITACIÓN Y DIVULGACIÓN</t>
  </si>
  <si>
    <t>REFACCIONES</t>
  </si>
  <si>
    <t>TELEFONÍA FIJA/INTERNET</t>
  </si>
  <si>
    <t>TENENCIA</t>
  </si>
  <si>
    <t>TRAMPA</t>
  </si>
  <si>
    <t>VIÁTICOS CON PERNOCTA</t>
  </si>
  <si>
    <t>SERVICIO BANCARIO</t>
  </si>
  <si>
    <t>CAFETERÍA</t>
  </si>
  <si>
    <t>SECRETARIA</t>
  </si>
  <si>
    <t>SEGURO</t>
  </si>
  <si>
    <t xml:space="preserve">ENERO A MARZO DEL 2019 PRIMER TRIMESTRE </t>
  </si>
  <si>
    <t xml:space="preserve">ABRIL A JUNIO DEL 2019 SEGUNDO TRIMESTRE </t>
  </si>
  <si>
    <t xml:space="preserve">JULIO A SEPTIEMBRE DEL 2019 TERCER TRIMESTRE </t>
  </si>
  <si>
    <t>SR. SERGIO FLORES DE LA FUENTE</t>
  </si>
  <si>
    <t>ING. RICARDO DAVILA  VALDEZ</t>
  </si>
  <si>
    <t>ING. RICARDO DAVILA VALDEZ</t>
  </si>
  <si>
    <t>OCTUBRE 2019</t>
  </si>
  <si>
    <t>Por la Representación de la SADER del Estado</t>
  </si>
  <si>
    <t>Noviembre 2019</t>
  </si>
  <si>
    <t>EL CONTROL BIOLOGICO SE REALISO A PRINCIPIOS DEL MES DE  NOVIEMBRE DE DIDO A QUE LAS CONDICIONES CLIMATICAS ERAN FAVORABLES PARA LA MOSCA BLANCA, SEGUIDO DEL CONTROL QUIMICO EN LA ULTIMA SEMANA DEL MES DE NOVIEMBRE DEVIDO A QUE AUN SE PRESENTABA POBLACION ALTA DE MOSCA BLANCA, ESTO CON LA FINALIDAD DE ROMPER EL CICLO BIOLOGUICO DE DICHA PLAGA, ASI DE ESTA MANERA INICIAR EL PROXIMO CICLO AGRICOLA CON BAJA INCIDENCIA DE MOSCA BLANCA EN LOS MESES DE FEBRERO, MARZO, ABRIL, MAYO Y JUNIO.EL CONTROL BIOLOGICO SE REALISO A PRINCIPIOS DEL MES DE  NOVIEMBRE DE DIDO A QUE LAS CONDICIONES CLIMATICAS ERAN FAVORABLES PARA LA MOSCA BLANCA, SEGUIDO DEL CONTROL QUIMICO EN LA ULTIMA SEMANA DEL MES DE NOVIEMBRE DEVIDO A QUE AUN SE PRESENTABA POBLACION ALTA DE MOSCA BLANCA, ESTO CON LA FINALIDAD DE ROMPER EL CICLO BIOLOGUICO DE DICHA PLAGA, ASI DE ESTA MANERA INICIAR EL PROXIMO CICLO AGRICOLA CON BAJA INCIDENCIA DE MOSCA BLANCA EN LOS MESES DE FEBRERO, MARZO, ABRIL, MAYO Y JUNIO.</t>
  </si>
  <si>
    <t>Diciembre 2019</t>
  </si>
  <si>
    <t xml:space="preserve">OCTUBRE A DICIEMBRE  DEL 2019 CUARTO TRIMESTRE </t>
  </si>
  <si>
    <r>
      <t>NOTA: EL GASTO EJERCIDO DE</t>
    </r>
    <r>
      <rPr>
        <b/>
        <sz val="11"/>
        <color theme="1"/>
        <rFont val="Calibri"/>
        <family val="2"/>
        <scheme val="minor"/>
      </rPr>
      <t xml:space="preserve">  $ 20,508.00 POR CONCEPTO DE TRAMPAS</t>
    </r>
    <r>
      <rPr>
        <sz val="11"/>
        <color theme="1"/>
        <rFont val="Calibri"/>
        <family val="2"/>
        <scheme val="minor"/>
      </rPr>
      <t xml:space="preserve"> CORRESPONDE A LA TRASFERENCIA QUE SOLICITO LA LAGUNA, LA CUAL SE AUTORIZO MEDIANTE EL OFICIO</t>
    </r>
    <r>
      <rPr>
        <b/>
        <sz val="11"/>
        <color theme="1"/>
        <rFont val="Calibri"/>
        <family val="2"/>
        <scheme val="minor"/>
      </rPr>
      <t xml:space="preserve">  B00.01.02.01.02-11978/2019</t>
    </r>
    <r>
      <rPr>
        <sz val="11"/>
        <color theme="1"/>
        <rFont val="Calibri"/>
        <family val="2"/>
        <scheme val="minor"/>
      </rPr>
      <t xml:space="preserve">   FECHADO EL</t>
    </r>
    <r>
      <rPr>
        <b/>
        <sz val="11"/>
        <color theme="1"/>
        <rFont val="Calibri"/>
        <family val="2"/>
        <scheme val="minor"/>
      </rPr>
      <t xml:space="preserve"> 13 DE DICIEMBRE DEL 2019</t>
    </r>
  </si>
  <si>
    <t>Informe Trimestral de Avances Fisíco Financiero</t>
  </si>
  <si>
    <t>Programado Acumulado</t>
  </si>
  <si>
    <t>Realizado Acumulado</t>
  </si>
  <si>
    <t>Porcentaje</t>
  </si>
  <si>
    <t>Programado Acumulado Estatal</t>
  </si>
  <si>
    <t>Ejercido Acumulado estatal</t>
  </si>
  <si>
    <t>Por la Representacion de la SADER en el Estado</t>
  </si>
  <si>
    <t>Por la Representación de la SADER en el Estado</t>
  </si>
  <si>
    <t>Programado Trimestral</t>
  </si>
  <si>
    <t>Ejercido en el Trimestre</t>
  </si>
  <si>
    <t>Programado acumulado Trimestre</t>
  </si>
  <si>
    <t>Acumulado Realizado trimestre</t>
  </si>
  <si>
    <t>Porciento</t>
  </si>
  <si>
    <t>Programado en el trimestre Estatal</t>
  </si>
  <si>
    <t>Realizado en el trimestre Estatal</t>
  </si>
  <si>
    <t>Programado Acumulado al trimestre Estatal</t>
  </si>
  <si>
    <t>Ejercido Acumulado  al  trimestre Estatal</t>
  </si>
  <si>
    <t>CAMPAÑAS FITOZOOSANITARIAS / PREVENCIÓN, CONTROL O ERRADICACIÓN DE PLAGAS FITOSANITARIAS REGLAMENTADAS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</si>
</sst>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quot;$&quot;#,##0.00"/>
    <numFmt numFmtId="165" formatCode="_ &quot;$&quot;\ * #,##0.00_ ;_ &quot;$&quot;\ * \-#,##0.00_ ;_ &quot;$&quot;\ * &quot;-&quot;??_ ;_ @_ "/>
    <numFmt numFmtId="166" formatCode="#,##0.00_ ;\-#,##0.00\ "/>
    <numFmt numFmtId="167" formatCode="#,##0.0"/>
  </numFmts>
  <fonts count="36">
    <font>
      <sz val="11"/>
      <color theme="1"/>
      <name val="Calibri"/>
      <family val="2"/>
      <scheme val="minor"/>
    </font>
    <font>
      <sz val="11"/>
      <color theme="1"/>
      <name val="Calibri"/>
      <family val="2"/>
      <scheme val="minor"/>
    </font>
    <font>
      <b/>
      <sz val="11"/>
      <color theme="1"/>
      <name val="Calibri"/>
      <family val="2"/>
      <scheme val="minor"/>
    </font>
    <font>
      <b/>
      <sz val="19.75"/>
      <color rgb="FF000000"/>
      <name val="Calibri"/>
      <family val="2"/>
    </font>
    <font>
      <b/>
      <sz val="16.2"/>
      <color rgb="FF696969"/>
      <name val="Calibri"/>
      <family val="2"/>
    </font>
    <font>
      <b/>
      <sz val="9"/>
      <color rgb="FF000000"/>
      <name val="Calibri"/>
      <family val="2"/>
    </font>
    <font>
      <sz val="9"/>
      <color rgb="FF000000"/>
      <name val="Calibri"/>
      <family val="2"/>
    </font>
    <font>
      <b/>
      <sz val="10.15"/>
      <color rgb="FF000000"/>
      <name val="Calibri"/>
      <family val="2"/>
    </font>
    <font>
      <b/>
      <sz val="12"/>
      <color rgb="FF000000"/>
      <name val="Calibri"/>
      <family val="2"/>
    </font>
    <font>
      <b/>
      <sz val="10"/>
      <color rgb="FF000000"/>
      <name val="Calibri"/>
      <family val="2"/>
    </font>
    <font>
      <sz val="11"/>
      <color rgb="FF000000"/>
      <name val="Calibri"/>
      <family val="2"/>
    </font>
    <font>
      <b/>
      <sz val="10"/>
      <color indexed="8"/>
      <name val="Arial"/>
      <family val="2"/>
    </font>
    <font>
      <sz val="10"/>
      <color indexed="8"/>
      <name val="Arial"/>
      <family val="2"/>
    </font>
    <font>
      <sz val="11"/>
      <color indexed="8"/>
      <name val="Calibri"/>
      <family val="2"/>
      <scheme val="minor"/>
    </font>
    <font>
      <sz val="9"/>
      <color rgb="FFFF0000"/>
      <name val="Calibri"/>
      <family val="2"/>
    </font>
    <font>
      <sz val="9"/>
      <name val="Calibri"/>
      <family val="2"/>
    </font>
    <font>
      <sz val="12"/>
      <name val="Calibri"/>
      <family val="2"/>
      <scheme val="minor"/>
    </font>
    <font>
      <sz val="9"/>
      <name val="Times New Roman"/>
      <family val="1"/>
    </font>
    <font>
      <sz val="9"/>
      <color theme="1"/>
      <name val="Calibri"/>
      <family val="2"/>
      <scheme val="minor"/>
    </font>
    <font>
      <sz val="10"/>
      <color theme="1"/>
      <name val="Calibri  "/>
    </font>
    <font>
      <sz val="11"/>
      <color theme="1"/>
      <name val="Calibri  "/>
    </font>
    <font>
      <b/>
      <sz val="9"/>
      <color rgb="FF000000"/>
      <name val="Arial"/>
      <family val="2"/>
    </font>
    <font>
      <b/>
      <sz val="10"/>
      <color theme="1"/>
      <name val="Calibri"/>
      <family val="2"/>
    </font>
    <font>
      <sz val="11"/>
      <color theme="1"/>
      <name val="Calibri"/>
      <family val="2"/>
    </font>
    <font>
      <sz val="10"/>
      <color theme="1"/>
      <name val="Calibri"/>
      <family val="2"/>
    </font>
    <font>
      <b/>
      <sz val="8"/>
      <color rgb="FF000000"/>
      <name val="Calibri"/>
      <family val="2"/>
    </font>
    <font>
      <sz val="11"/>
      <name val="Calibri"/>
      <family val="2"/>
    </font>
    <font>
      <b/>
      <sz val="9"/>
      <name val="Calibri"/>
      <family val="2"/>
    </font>
    <font>
      <sz val="11"/>
      <name val="Calibri"/>
      <family val="2"/>
      <scheme val="minor"/>
    </font>
    <font>
      <sz val="11"/>
      <color rgb="FF000000"/>
      <name val="Calibri"/>
      <family val="2"/>
      <scheme val="minor"/>
    </font>
    <font>
      <sz val="11"/>
      <color rgb="FFFF0000"/>
      <name val="Calibri"/>
      <family val="2"/>
      <scheme val="minor"/>
    </font>
    <font>
      <b/>
      <sz val="11"/>
      <color rgb="FF000000"/>
      <name val="Calibri"/>
      <family val="2"/>
    </font>
    <font>
      <b/>
      <sz val="11"/>
      <color rgb="FF000000"/>
      <name val="Calibri"/>
      <family val="2"/>
      <scheme val="minor"/>
    </font>
    <font>
      <sz val="9"/>
      <color theme="1"/>
      <name val="Calibri"/>
      <family val="2"/>
    </font>
    <font>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right/>
      <top/>
      <bottom style="medium">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indexed="64"/>
      </right>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medium">
        <color indexed="64"/>
      </right>
      <top/>
      <bottom/>
      <diagonal/>
    </border>
    <border>
      <left style="thin">
        <color indexed="64"/>
      </left>
      <right style="medium">
        <color indexed="64"/>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medium">
        <color indexed="64"/>
      </top>
      <bottom style="medium">
        <color indexed="64"/>
      </bottom>
      <diagonal/>
    </border>
    <border>
      <left/>
      <right style="thin">
        <color theme="0"/>
      </right>
      <top style="medium">
        <color indexed="64"/>
      </top>
      <bottom/>
      <diagonal/>
    </border>
    <border>
      <left style="thin">
        <color theme="0"/>
      </left>
      <right/>
      <top/>
      <bottom/>
      <diagonal/>
    </border>
    <border>
      <left style="thin">
        <color theme="0"/>
      </left>
      <right style="thin">
        <color theme="0"/>
      </right>
      <top/>
      <bottom/>
      <diagonal/>
    </border>
    <border>
      <left style="thin">
        <color theme="0"/>
      </left>
      <right/>
      <top style="medium">
        <color indexed="64"/>
      </top>
      <bottom/>
      <diagonal/>
    </border>
    <border>
      <left style="thin">
        <color theme="0"/>
      </left>
      <right style="thin">
        <color theme="0"/>
      </right>
      <top style="medium">
        <color indexed="64"/>
      </top>
      <bottom/>
      <diagonal/>
    </border>
    <border>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rgb="FF000000"/>
      </right>
      <top/>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indexed="64"/>
      </left>
      <right style="thin">
        <color rgb="FF000000"/>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6">
    <xf numFmtId="0" fontId="0" fillId="0" borderId="0"/>
    <xf numFmtId="9" fontId="1" fillId="0" borderId="0" applyFont="0" applyFill="0" applyBorder="0" applyAlignment="0" applyProtection="0"/>
    <xf numFmtId="0" fontId="1" fillId="0" borderId="0"/>
    <xf numFmtId="165"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97">
    <xf numFmtId="0" fontId="0" fillId="0" borderId="0" xfId="0"/>
    <xf numFmtId="0" fontId="2" fillId="0" borderId="0" xfId="0" applyFont="1" applyAlignment="1"/>
    <xf numFmtId="0" fontId="4" fillId="0" borderId="0" xfId="0" applyNumberFormat="1" applyFont="1" applyAlignment="1" applyProtection="1">
      <alignment vertical="center" wrapText="1" readingOrder="1"/>
    </xf>
    <xf numFmtId="0" fontId="5" fillId="0" borderId="22" xfId="0" applyNumberFormat="1" applyFont="1" applyBorder="1" applyAlignment="1" applyProtection="1">
      <alignment horizontal="center" vertical="center" wrapText="1" readingOrder="1"/>
    </xf>
    <xf numFmtId="0" fontId="0" fillId="0" borderId="0" xfId="0" applyBorder="1"/>
    <xf numFmtId="0" fontId="5" fillId="0" borderId="65" xfId="0" applyNumberFormat="1" applyFont="1" applyBorder="1" applyAlignment="1" applyProtection="1">
      <alignment horizontal="center" vertical="center" wrapText="1" readingOrder="1"/>
    </xf>
    <xf numFmtId="0" fontId="5" fillId="0" borderId="0" xfId="0" applyNumberFormat="1" applyFont="1" applyBorder="1" applyAlignment="1" applyProtection="1">
      <alignment horizontal="center" vertical="center" wrapText="1" readingOrder="1"/>
    </xf>
    <xf numFmtId="0" fontId="5" fillId="0" borderId="66" xfId="0" applyNumberFormat="1" applyFont="1" applyBorder="1" applyAlignment="1" applyProtection="1">
      <alignment horizontal="center" vertical="center" wrapText="1" readingOrder="1"/>
    </xf>
    <xf numFmtId="0" fontId="5" fillId="0" borderId="67" xfId="0" applyNumberFormat="1" applyFont="1" applyBorder="1" applyAlignment="1" applyProtection="1">
      <alignment horizontal="center" vertical="center" wrapText="1" readingOrder="1"/>
    </xf>
    <xf numFmtId="0" fontId="5" fillId="0" borderId="68" xfId="0" applyNumberFormat="1" applyFont="1" applyBorder="1" applyAlignment="1" applyProtection="1">
      <alignment horizontal="center" vertical="center" wrapText="1" readingOrder="1"/>
    </xf>
    <xf numFmtId="4" fontId="5" fillId="0" borderId="65" xfId="0" applyNumberFormat="1" applyFont="1" applyBorder="1" applyAlignment="1" applyProtection="1">
      <alignment horizontal="right" vertical="center" wrapText="1" readingOrder="1"/>
    </xf>
    <xf numFmtId="4" fontId="5" fillId="0" borderId="68" xfId="0" applyNumberFormat="1" applyFont="1" applyBorder="1" applyAlignment="1" applyProtection="1">
      <alignment horizontal="right" vertical="center" wrapText="1" readingOrder="1"/>
    </xf>
    <xf numFmtId="4" fontId="5" fillId="0" borderId="69" xfId="0" applyNumberFormat="1" applyFont="1" applyBorder="1" applyAlignment="1" applyProtection="1">
      <alignment horizontal="right" vertical="center" wrapText="1" readingOrder="1"/>
    </xf>
    <xf numFmtId="4" fontId="5" fillId="0" borderId="35" xfId="0" applyNumberFormat="1" applyFont="1" applyBorder="1" applyAlignment="1" applyProtection="1">
      <alignment horizontal="right" vertical="center" wrapText="1" readingOrder="1"/>
    </xf>
    <xf numFmtId="0" fontId="7" fillId="0" borderId="72" xfId="0" applyNumberFormat="1" applyFont="1" applyBorder="1" applyAlignment="1" applyProtection="1">
      <alignment horizontal="center" vertical="center" wrapText="1" readingOrder="1"/>
    </xf>
    <xf numFmtId="0" fontId="7" fillId="0" borderId="73" xfId="0" applyNumberFormat="1" applyFont="1" applyBorder="1" applyAlignment="1" applyProtection="1">
      <alignment horizontal="center" vertical="center" wrapText="1" readingOrder="1"/>
    </xf>
    <xf numFmtId="0" fontId="7" fillId="0" borderId="58" xfId="0" applyNumberFormat="1" applyFont="1" applyBorder="1" applyAlignment="1" applyProtection="1">
      <alignment horizontal="center" vertical="center" wrapText="1" readingOrder="1"/>
    </xf>
    <xf numFmtId="9" fontId="2" fillId="0" borderId="77" xfId="1" applyFont="1" applyBorder="1" applyAlignment="1">
      <alignment horizontal="center"/>
    </xf>
    <xf numFmtId="10" fontId="6" fillId="0" borderId="61" xfId="1" applyNumberFormat="1" applyFont="1" applyBorder="1" applyAlignment="1" applyProtection="1">
      <alignment horizontal="center" vertical="center" wrapText="1" readingOrder="1"/>
    </xf>
    <xf numFmtId="44" fontId="6" fillId="0" borderId="61" xfId="1" applyNumberFormat="1" applyFont="1" applyBorder="1" applyAlignment="1" applyProtection="1">
      <alignment horizontal="center" vertical="center" wrapText="1" readingOrder="1"/>
    </xf>
    <xf numFmtId="9" fontId="6" fillId="0" borderId="61" xfId="1" applyFont="1" applyBorder="1" applyAlignment="1" applyProtection="1">
      <alignment horizontal="center" vertical="center" wrapText="1" readingOrder="1"/>
    </xf>
    <xf numFmtId="0" fontId="7" fillId="0" borderId="80" xfId="0" applyNumberFormat="1" applyFont="1" applyBorder="1" applyAlignment="1" applyProtection="1">
      <alignment vertical="center" wrapText="1" readingOrder="1"/>
    </xf>
    <xf numFmtId="0" fontId="7" fillId="0" borderId="1" xfId="0" applyNumberFormat="1" applyFont="1" applyBorder="1" applyAlignment="1" applyProtection="1">
      <alignment vertical="center" wrapText="1" readingOrder="1"/>
    </xf>
    <xf numFmtId="0" fontId="0" fillId="0" borderId="0" xfId="0" applyFill="1"/>
    <xf numFmtId="49" fontId="11" fillId="0" borderId="0" xfId="0" applyNumberFormat="1" applyFont="1" applyBorder="1" applyAlignment="1"/>
    <xf numFmtId="49" fontId="12" fillId="0" borderId="0" xfId="0" applyNumberFormat="1" applyFont="1" applyBorder="1" applyAlignment="1"/>
    <xf numFmtId="0" fontId="0" fillId="0" borderId="0" xfId="0" applyBorder="1" applyAlignment="1"/>
    <xf numFmtId="0" fontId="20" fillId="0" borderId="0" xfId="0" applyFont="1"/>
    <xf numFmtId="0" fontId="20" fillId="0" borderId="0" xfId="0" applyFont="1" applyBorder="1" applyAlignment="1"/>
    <xf numFmtId="10" fontId="6" fillId="0" borderId="78" xfId="1" applyNumberFormat="1" applyFont="1" applyBorder="1" applyAlignment="1" applyProtection="1">
      <alignment horizontal="center" vertical="center" wrapText="1" readingOrder="1"/>
    </xf>
    <xf numFmtId="9" fontId="2" fillId="0" borderId="61" xfId="1" applyFont="1" applyBorder="1" applyAlignment="1">
      <alignment horizontal="center"/>
    </xf>
    <xf numFmtId="49" fontId="6" fillId="0" borderId="55" xfId="0" applyNumberFormat="1" applyFont="1" applyBorder="1" applyAlignment="1" applyProtection="1">
      <alignment horizontal="right" vertical="top" wrapText="1" readingOrder="1"/>
    </xf>
    <xf numFmtId="49" fontId="6" fillId="0" borderId="0" xfId="0" applyNumberFormat="1" applyFont="1" applyBorder="1" applyAlignment="1" applyProtection="1">
      <alignment horizontal="right" vertical="top" wrapText="1" readingOrder="1"/>
    </xf>
    <xf numFmtId="49" fontId="6" fillId="0" borderId="8" xfId="0" applyNumberFormat="1" applyFont="1" applyBorder="1" applyAlignment="1" applyProtection="1">
      <alignment horizontal="right" vertical="top" wrapText="1" readingOrder="1"/>
    </xf>
    <xf numFmtId="0" fontId="0" fillId="0" borderId="35" xfId="0" applyBorder="1" applyAlignment="1">
      <alignment horizontal="center"/>
    </xf>
    <xf numFmtId="0" fontId="0" fillId="0" borderId="0" xfId="0" applyBorder="1" applyAlignment="1">
      <alignment horizontal="center"/>
    </xf>
    <xf numFmtId="49" fontId="12" fillId="0" borderId="0" xfId="0" applyNumberFormat="1" applyFont="1"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4" fontId="6" fillId="0" borderId="58" xfId="4" applyFont="1" applyFill="1" applyBorder="1" applyAlignment="1" applyProtection="1">
      <alignment horizontal="right" vertical="center" wrapText="1" readingOrder="1"/>
    </xf>
    <xf numFmtId="44" fontId="6" fillId="0" borderId="0" xfId="4" applyFont="1" applyFill="1" applyBorder="1" applyAlignment="1" applyProtection="1">
      <alignment horizontal="right" vertical="center" wrapText="1" readingOrder="1"/>
    </xf>
    <xf numFmtId="49" fontId="6" fillId="0" borderId="55" xfId="0" applyNumberFormat="1" applyFont="1" applyFill="1" applyBorder="1" applyAlignment="1" applyProtection="1">
      <alignment horizontal="right" vertical="top" wrapText="1" readingOrder="1"/>
    </xf>
    <xf numFmtId="49" fontId="6" fillId="0" borderId="0" xfId="0" applyNumberFormat="1" applyFont="1" applyFill="1" applyBorder="1" applyAlignment="1" applyProtection="1">
      <alignment horizontal="right" vertical="top" wrapText="1" readingOrder="1"/>
    </xf>
    <xf numFmtId="0" fontId="0" fillId="0" borderId="0" xfId="0"/>
    <xf numFmtId="0" fontId="0" fillId="0" borderId="35" xfId="0" applyBorder="1"/>
    <xf numFmtId="0" fontId="0" fillId="0" borderId="8" xfId="0" applyBorder="1"/>
    <xf numFmtId="0" fontId="0" fillId="0" borderId="1" xfId="0" applyBorder="1"/>
    <xf numFmtId="0" fontId="0" fillId="0" borderId="47" xfId="0" applyBorder="1"/>
    <xf numFmtId="0" fontId="0" fillId="0" borderId="34" xfId="0" applyBorder="1"/>
    <xf numFmtId="44" fontId="18" fillId="0" borderId="92" xfId="4" applyFont="1" applyBorder="1" applyAlignment="1">
      <alignment vertical="center" wrapText="1"/>
    </xf>
    <xf numFmtId="44" fontId="0" fillId="0" borderId="0" xfId="0" applyNumberFormat="1"/>
    <xf numFmtId="10" fontId="6" fillId="0" borderId="77" xfId="1" applyNumberFormat="1" applyFont="1" applyBorder="1" applyAlignment="1" applyProtection="1">
      <alignment horizontal="center" vertical="center" wrapText="1" readingOrder="1"/>
    </xf>
    <xf numFmtId="10" fontId="6" fillId="0" borderId="98" xfId="1" applyNumberFormat="1" applyFont="1" applyBorder="1" applyAlignment="1" applyProtection="1">
      <alignment horizontal="center" vertical="center" wrapText="1" readingOrder="1"/>
    </xf>
    <xf numFmtId="44" fontId="6" fillId="0" borderId="95" xfId="4" applyFont="1" applyBorder="1" applyAlignment="1" applyProtection="1">
      <alignment horizontal="right" vertical="center" wrapText="1" readingOrder="1"/>
    </xf>
    <xf numFmtId="0" fontId="0" fillId="0" borderId="0" xfId="0" applyFill="1" applyBorder="1"/>
    <xf numFmtId="44" fontId="6" fillId="0" borderId="0" xfId="4" applyFont="1" applyBorder="1" applyAlignment="1" applyProtection="1">
      <alignment horizontal="right" vertical="center" wrapText="1" readingOrder="1"/>
    </xf>
    <xf numFmtId="9" fontId="1" fillId="0" borderId="61" xfId="1" applyFont="1" applyFill="1" applyBorder="1" applyAlignment="1">
      <alignment horizontal="center"/>
    </xf>
    <xf numFmtId="9" fontId="1" fillId="0" borderId="61" xfId="1" applyFont="1" applyBorder="1" applyAlignment="1">
      <alignment horizontal="center"/>
    </xf>
    <xf numFmtId="9" fontId="2" fillId="0" borderId="98" xfId="1" applyFont="1" applyBorder="1" applyAlignment="1">
      <alignment horizontal="center"/>
    </xf>
    <xf numFmtId="10" fontId="5" fillId="0" borderId="98" xfId="1" applyNumberFormat="1" applyFont="1" applyBorder="1" applyAlignment="1" applyProtection="1">
      <alignment horizontal="center" vertical="center" wrapText="1" readingOrder="1"/>
    </xf>
    <xf numFmtId="49" fontId="6" fillId="0" borderId="8" xfId="0" applyNumberFormat="1" applyFont="1" applyFill="1" applyBorder="1" applyAlignment="1" applyProtection="1">
      <alignment horizontal="right" vertical="top" wrapText="1" readingOrder="1"/>
    </xf>
    <xf numFmtId="10" fontId="6" fillId="0" borderId="61" xfId="1" applyNumberFormat="1" applyFont="1" applyFill="1" applyBorder="1" applyAlignment="1" applyProtection="1">
      <alignment horizontal="center" vertical="center" wrapText="1" readingOrder="1"/>
    </xf>
    <xf numFmtId="9" fontId="2" fillId="0" borderId="77" xfId="1" applyFont="1" applyFill="1" applyBorder="1" applyAlignment="1">
      <alignment horizontal="center"/>
    </xf>
    <xf numFmtId="10" fontId="6" fillId="0" borderId="77" xfId="1" applyNumberFormat="1" applyFont="1" applyFill="1" applyBorder="1" applyAlignment="1" applyProtection="1">
      <alignment horizontal="center" vertical="center" wrapText="1" readingOrder="1"/>
    </xf>
    <xf numFmtId="10" fontId="5" fillId="0" borderId="98" xfId="1" applyNumberFormat="1" applyFont="1" applyFill="1" applyBorder="1" applyAlignment="1" applyProtection="1">
      <alignment horizontal="center" vertical="center" wrapText="1" readingOrder="1"/>
    </xf>
    <xf numFmtId="10" fontId="6" fillId="0" borderId="78" xfId="1" applyNumberFormat="1" applyFont="1" applyFill="1" applyBorder="1" applyAlignment="1" applyProtection="1">
      <alignment horizontal="center" vertical="center" wrapText="1" readingOrder="1"/>
    </xf>
    <xf numFmtId="10" fontId="5" fillId="0" borderId="77" xfId="1" applyNumberFormat="1" applyFont="1" applyFill="1" applyBorder="1" applyAlignment="1" applyProtection="1">
      <alignment horizontal="center" vertical="center" wrapText="1" readingOrder="1"/>
    </xf>
    <xf numFmtId="44" fontId="23" fillId="0" borderId="103" xfId="4" applyFont="1" applyFill="1" applyBorder="1" applyAlignment="1">
      <alignment vertical="center"/>
    </xf>
    <xf numFmtId="44" fontId="23" fillId="0" borderId="103" xfId="4" applyFont="1" applyBorder="1" applyAlignment="1">
      <alignment vertical="center"/>
    </xf>
    <xf numFmtId="10" fontId="6" fillId="0" borderId="46" xfId="1" applyNumberFormat="1" applyFont="1" applyBorder="1" applyAlignment="1" applyProtection="1">
      <alignment horizontal="center" vertical="center" wrapText="1" readingOrder="1"/>
    </xf>
    <xf numFmtId="10" fontId="6" fillId="0" borderId="72" xfId="1" applyNumberFormat="1" applyFont="1" applyBorder="1" applyAlignment="1" applyProtection="1">
      <alignment horizontal="center" vertical="center" wrapText="1" readingOrder="1"/>
    </xf>
    <xf numFmtId="10" fontId="6" fillId="0" borderId="50" xfId="1" applyNumberFormat="1" applyFont="1" applyBorder="1" applyAlignment="1" applyProtection="1">
      <alignment horizontal="center" vertical="center" wrapText="1" readingOrder="1"/>
    </xf>
    <xf numFmtId="44" fontId="6" fillId="0" borderId="80" xfId="4" applyFont="1" applyBorder="1" applyAlignment="1" applyProtection="1">
      <alignment horizontal="right" vertical="center" wrapText="1" readingOrder="1"/>
    </xf>
    <xf numFmtId="44" fontId="6" fillId="0" borderId="72" xfId="4" applyFont="1" applyFill="1" applyBorder="1" applyAlignment="1" applyProtection="1">
      <alignment horizontal="right" vertical="center" wrapText="1" readingOrder="1"/>
    </xf>
    <xf numFmtId="44" fontId="6" fillId="0" borderId="72" xfId="4" applyFont="1" applyBorder="1" applyAlignment="1" applyProtection="1">
      <alignment horizontal="right" vertical="center" wrapText="1" readingOrder="1"/>
    </xf>
    <xf numFmtId="9" fontId="2" fillId="0" borderId="8" xfId="1" applyFont="1" applyBorder="1" applyAlignment="1">
      <alignment horizontal="center"/>
    </xf>
    <xf numFmtId="9" fontId="1" fillId="0" borderId="8" xfId="1" applyFont="1" applyFill="1" applyBorder="1" applyAlignment="1">
      <alignment horizontal="center"/>
    </xf>
    <xf numFmtId="9" fontId="1" fillId="0" borderId="8" xfId="1" applyFont="1" applyBorder="1" applyAlignment="1">
      <alignment horizontal="center"/>
    </xf>
    <xf numFmtId="44" fontId="6" fillId="0" borderId="1" xfId="4" applyFont="1" applyBorder="1" applyAlignment="1" applyProtection="1">
      <alignment horizontal="right" vertical="center" wrapText="1" readingOrder="1"/>
    </xf>
    <xf numFmtId="44" fontId="6" fillId="0" borderId="50" xfId="4" applyFont="1" applyBorder="1" applyAlignment="1" applyProtection="1">
      <alignment horizontal="right" vertical="center" wrapText="1" readingOrder="1"/>
    </xf>
    <xf numFmtId="10" fontId="5" fillId="0" borderId="43" xfId="1" applyNumberFormat="1" applyFont="1" applyBorder="1" applyAlignment="1" applyProtection="1">
      <alignment horizontal="center" vertical="center" wrapText="1" readingOrder="1"/>
    </xf>
    <xf numFmtId="10" fontId="6" fillId="0" borderId="36" xfId="1" applyNumberFormat="1" applyFont="1" applyBorder="1" applyAlignment="1" applyProtection="1">
      <alignment horizontal="center" vertical="center" wrapText="1" readingOrder="1"/>
    </xf>
    <xf numFmtId="10" fontId="6" fillId="0" borderId="8" xfId="1" applyNumberFormat="1" applyFont="1" applyBorder="1" applyAlignment="1" applyProtection="1">
      <alignment horizontal="center" vertical="center" wrapText="1" readingOrder="1"/>
    </xf>
    <xf numFmtId="10" fontId="6" fillId="0" borderId="47" xfId="1" applyNumberFormat="1" applyFont="1" applyBorder="1" applyAlignment="1" applyProtection="1">
      <alignment horizontal="center" vertical="center" wrapText="1" readingOrder="1"/>
    </xf>
    <xf numFmtId="9" fontId="2" fillId="0" borderId="46" xfId="1" applyFont="1" applyBorder="1" applyAlignment="1">
      <alignment horizontal="center"/>
    </xf>
    <xf numFmtId="9" fontId="1" fillId="0" borderId="72" xfId="1" applyFont="1" applyFill="1" applyBorder="1" applyAlignment="1">
      <alignment horizontal="center"/>
    </xf>
    <xf numFmtId="9" fontId="1" fillId="0" borderId="72" xfId="1" applyFont="1" applyBorder="1" applyAlignment="1">
      <alignment horizontal="center"/>
    </xf>
    <xf numFmtId="9" fontId="2" fillId="0" borderId="72" xfId="1" applyFont="1" applyBorder="1" applyAlignment="1">
      <alignment horizontal="center"/>
    </xf>
    <xf numFmtId="9" fontId="2" fillId="0" borderId="50" xfId="1" applyFont="1" applyBorder="1" applyAlignment="1">
      <alignment horizontal="center"/>
    </xf>
    <xf numFmtId="9" fontId="1" fillId="0" borderId="46" xfId="1" applyFont="1" applyFill="1" applyBorder="1" applyAlignment="1">
      <alignment horizontal="center"/>
    </xf>
    <xf numFmtId="10" fontId="5" fillId="0" borderId="102" xfId="1" applyNumberFormat="1" applyFont="1" applyBorder="1" applyAlignment="1" applyProtection="1">
      <alignment horizontal="center" vertical="center" wrapText="1" readingOrder="1"/>
    </xf>
    <xf numFmtId="10" fontId="6" fillId="0" borderId="43" xfId="1" applyNumberFormat="1" applyFont="1" applyBorder="1" applyAlignment="1" applyProtection="1">
      <alignment horizontal="center" vertical="center" wrapText="1" readingOrder="1"/>
    </xf>
    <xf numFmtId="9" fontId="2" fillId="2" borderId="43" xfId="1" applyFont="1" applyFill="1" applyBorder="1" applyAlignment="1">
      <alignment horizontal="center"/>
    </xf>
    <xf numFmtId="9" fontId="6" fillId="0" borderId="98" xfId="1" applyFont="1" applyBorder="1" applyAlignment="1" applyProtection="1">
      <alignment horizontal="center" vertical="center" wrapText="1" readingOrder="1"/>
    </xf>
    <xf numFmtId="4" fontId="5" fillId="0" borderId="42" xfId="0" applyNumberFormat="1" applyFont="1" applyBorder="1" applyAlignment="1" applyProtection="1">
      <alignment vertical="center" wrapText="1" readingOrder="1"/>
    </xf>
    <xf numFmtId="4" fontId="5" fillId="0" borderId="34" xfId="0" applyNumberFormat="1" applyFont="1" applyBorder="1" applyAlignment="1" applyProtection="1">
      <alignment vertical="center" wrapText="1" readingOrder="1"/>
    </xf>
    <xf numFmtId="4" fontId="5" fillId="0" borderId="43" xfId="0" applyNumberFormat="1" applyFont="1" applyBorder="1" applyAlignment="1" applyProtection="1">
      <alignment vertical="center" wrapText="1" readingOrder="1"/>
    </xf>
    <xf numFmtId="44" fontId="26" fillId="0" borderId="72" xfId="4" applyFont="1" applyFill="1" applyBorder="1" applyAlignment="1">
      <alignment horizontal="center" vertical="center"/>
    </xf>
    <xf numFmtId="4" fontId="5" fillId="0" borderId="34" xfId="0" applyNumberFormat="1" applyFont="1" applyBorder="1" applyAlignment="1" applyProtection="1">
      <alignment horizontal="right" vertical="center" wrapText="1" readingOrder="1"/>
    </xf>
    <xf numFmtId="44" fontId="18" fillId="0" borderId="0" xfId="4" applyFont="1" applyFill="1" applyBorder="1" applyAlignment="1">
      <alignment vertical="center" wrapText="1"/>
    </xf>
    <xf numFmtId="44" fontId="23" fillId="0" borderId="72" xfId="4" applyFont="1" applyFill="1" applyBorder="1" applyAlignment="1">
      <alignment horizontal="center" vertical="center"/>
    </xf>
    <xf numFmtId="44" fontId="23" fillId="0" borderId="0" xfId="4" applyFont="1" applyFill="1" applyBorder="1" applyAlignment="1">
      <alignment horizontal="center" vertical="center"/>
    </xf>
    <xf numFmtId="9" fontId="2" fillId="0" borderId="43" xfId="1" applyFont="1" applyBorder="1" applyAlignment="1">
      <alignment horizontal="center"/>
    </xf>
    <xf numFmtId="0" fontId="0" fillId="0" borderId="1" xfId="0" applyBorder="1"/>
    <xf numFmtId="0" fontId="22" fillId="0" borderId="42" xfId="0" applyFont="1" applyFill="1" applyBorder="1" applyAlignment="1">
      <alignment vertical="center"/>
    </xf>
    <xf numFmtId="0" fontId="0" fillId="0" borderId="0" xfId="0" applyFill="1" applyBorder="1"/>
    <xf numFmtId="0" fontId="0" fillId="0" borderId="0" xfId="0"/>
    <xf numFmtId="0" fontId="0" fillId="0" borderId="1" xfId="0" applyBorder="1"/>
    <xf numFmtId="0" fontId="0" fillId="0" borderId="0" xfId="0"/>
    <xf numFmtId="0" fontId="0" fillId="0" borderId="8" xfId="0" applyFont="1" applyBorder="1"/>
    <xf numFmtId="0" fontId="0" fillId="0" borderId="0" xfId="0" applyFont="1"/>
    <xf numFmtId="0" fontId="0" fillId="0" borderId="0" xfId="0" applyFont="1" applyBorder="1"/>
    <xf numFmtId="0" fontId="29" fillId="0" borderId="46" xfId="0" applyNumberFormat="1" applyFont="1" applyBorder="1" applyAlignment="1" applyProtection="1">
      <alignment horizontal="left" vertical="top" wrapText="1" readingOrder="1"/>
    </xf>
    <xf numFmtId="10" fontId="29" fillId="0" borderId="72" xfId="1" applyNumberFormat="1" applyFont="1" applyBorder="1" applyAlignment="1" applyProtection="1">
      <alignment horizontal="center" vertical="top"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55" xfId="0" applyNumberFormat="1" applyFont="1" applyBorder="1" applyAlignment="1" applyProtection="1">
      <alignment horizontal="center" vertical="top" wrapText="1" readingOrder="1"/>
    </xf>
    <xf numFmtId="4" fontId="28" fillId="0" borderId="0" xfId="0" applyNumberFormat="1" applyFont="1" applyBorder="1" applyAlignment="1" applyProtection="1">
      <alignment horizontal="center" vertical="top" wrapText="1" readingOrder="1"/>
    </xf>
    <xf numFmtId="4" fontId="0" fillId="0" borderId="55" xfId="0" applyNumberFormat="1" applyFont="1" applyBorder="1" applyAlignment="1" applyProtection="1">
      <alignment horizontal="center" vertical="top" wrapText="1" readingOrder="1"/>
    </xf>
    <xf numFmtId="4" fontId="0" fillId="0" borderId="0" xfId="0" applyNumberFormat="1" applyFont="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30" fillId="0" borderId="55" xfId="0" applyNumberFormat="1" applyFont="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 fontId="30" fillId="0" borderId="8" xfId="0" applyNumberFormat="1" applyFont="1" applyBorder="1" applyAlignment="1" applyProtection="1">
      <alignment horizontal="center" vertical="top" wrapText="1" readingOrder="1"/>
    </xf>
    <xf numFmtId="4" fontId="0" fillId="0" borderId="55" xfId="0" applyNumberFormat="1" applyFont="1" applyFill="1" applyBorder="1" applyAlignment="1" applyProtection="1">
      <alignment horizontal="center" vertical="top" wrapText="1" readingOrder="1"/>
    </xf>
    <xf numFmtId="4" fontId="0" fillId="0" borderId="0" xfId="0" applyNumberFormat="1" applyFont="1" applyFill="1" applyBorder="1" applyAlignment="1" applyProtection="1">
      <alignment horizontal="center" vertical="top" wrapText="1" readingOrder="1"/>
    </xf>
    <xf numFmtId="4" fontId="0" fillId="0" borderId="8" xfId="0" applyNumberFormat="1" applyFont="1" applyFill="1" applyBorder="1" applyAlignment="1" applyProtection="1">
      <alignment horizontal="center" vertical="top" wrapText="1" readingOrder="1"/>
    </xf>
    <xf numFmtId="4" fontId="28" fillId="0" borderId="0" xfId="0" applyNumberFormat="1" applyFont="1" applyFill="1" applyBorder="1" applyAlignment="1" applyProtection="1">
      <alignment horizontal="center" vertical="top" wrapText="1" readingOrder="1"/>
    </xf>
    <xf numFmtId="4" fontId="0" fillId="0" borderId="58" xfId="0" applyNumberFormat="1" applyFont="1" applyFill="1" applyBorder="1" applyAlignment="1" applyProtection="1">
      <alignment horizontal="center" vertical="top" wrapText="1" readingOrder="1"/>
    </xf>
    <xf numFmtId="4" fontId="0" fillId="0" borderId="59" xfId="0" applyNumberFormat="1" applyFont="1" applyFill="1" applyBorder="1" applyAlignment="1" applyProtection="1">
      <alignment horizontal="center" vertical="top" wrapText="1" readingOrder="1"/>
    </xf>
    <xf numFmtId="4" fontId="30" fillId="0" borderId="56" xfId="0" applyNumberFormat="1" applyFont="1" applyBorder="1" applyAlignment="1" applyProtection="1">
      <alignment horizontal="center" vertical="top" wrapText="1" readingOrder="1"/>
    </xf>
    <xf numFmtId="4" fontId="30" fillId="0" borderId="63" xfId="0" applyNumberFormat="1" applyFont="1" applyBorder="1" applyAlignment="1" applyProtection="1">
      <alignment horizontal="center" vertical="top" wrapText="1" readingOrder="1"/>
    </xf>
    <xf numFmtId="4" fontId="0" fillId="0" borderId="58" xfId="0" applyNumberFormat="1" applyFont="1" applyBorder="1" applyAlignment="1" applyProtection="1">
      <alignment horizontal="center" vertical="top" wrapText="1" readingOrder="1"/>
    </xf>
    <xf numFmtId="4" fontId="0" fillId="0" borderId="59" xfId="0" applyNumberFormat="1" applyFont="1" applyBorder="1" applyAlignment="1" applyProtection="1">
      <alignment horizontal="center" vertical="top" wrapText="1" readingOrder="1"/>
    </xf>
    <xf numFmtId="4" fontId="28" fillId="0" borderId="8" xfId="0" applyNumberFormat="1" applyFont="1" applyBorder="1" applyAlignment="1" applyProtection="1">
      <alignment horizontal="center" vertical="top" wrapText="1" readingOrder="1"/>
    </xf>
    <xf numFmtId="0" fontId="0" fillId="0" borderId="34" xfId="0" applyFill="1" applyBorder="1" applyAlignment="1"/>
    <xf numFmtId="0" fontId="0" fillId="0" borderId="43" xfId="0" applyFill="1" applyBorder="1" applyAlignment="1"/>
    <xf numFmtId="44" fontId="6" fillId="0" borderId="56" xfId="4" applyFont="1" applyFill="1" applyBorder="1" applyAlignment="1" applyProtection="1">
      <alignment horizontal="right" vertical="center" wrapText="1" readingOrder="1"/>
    </xf>
    <xf numFmtId="44" fontId="23" fillId="0" borderId="42" xfId="4" applyFont="1" applyFill="1" applyBorder="1" applyAlignment="1">
      <alignment vertical="center"/>
    </xf>
    <xf numFmtId="44" fontId="6" fillId="0" borderId="64" xfId="4" applyFont="1" applyFill="1" applyBorder="1" applyAlignment="1" applyProtection="1">
      <alignment horizontal="right" vertical="center" wrapText="1" readingOrder="1"/>
    </xf>
    <xf numFmtId="44" fontId="16" fillId="0" borderId="75" xfId="4" applyFont="1" applyFill="1" applyBorder="1" applyAlignment="1">
      <alignment horizontal="center" vertical="center" wrapText="1"/>
    </xf>
    <xf numFmtId="44" fontId="5" fillId="2" borderId="34" xfId="4" applyFont="1" applyFill="1" applyBorder="1" applyAlignment="1" applyProtection="1">
      <alignment horizontal="right" vertical="center" wrapText="1" readingOrder="1"/>
    </xf>
    <xf numFmtId="44" fontId="31" fillId="0" borderId="79" xfId="4" applyFont="1" applyBorder="1" applyAlignment="1" applyProtection="1">
      <alignment horizontal="right" vertical="center" wrapText="1" readingOrder="1"/>
    </xf>
    <xf numFmtId="10" fontId="31" fillId="0" borderId="77" xfId="1" applyNumberFormat="1" applyFont="1" applyFill="1" applyBorder="1" applyAlignment="1" applyProtection="1">
      <alignment horizontal="center" vertical="center" wrapText="1" readingOrder="1"/>
    </xf>
    <xf numFmtId="44" fontId="6" fillId="0" borderId="56" xfId="4" applyFont="1" applyBorder="1" applyAlignment="1" applyProtection="1">
      <alignment horizontal="right" vertical="center" wrapText="1" readingOrder="1"/>
    </xf>
    <xf numFmtId="44" fontId="15" fillId="0" borderId="72" xfId="4" applyFont="1" applyFill="1" applyBorder="1" applyAlignment="1" applyProtection="1">
      <alignment horizontal="right" vertical="center" wrapText="1" readingOrder="1"/>
    </xf>
    <xf numFmtId="44" fontId="14" fillId="0" borderId="0" xfId="4" applyFont="1" applyFill="1" applyBorder="1" applyAlignment="1" applyProtection="1">
      <alignment horizontal="center" vertical="center" wrapText="1" readingOrder="1"/>
    </xf>
    <xf numFmtId="44" fontId="6" fillId="0" borderId="46" xfId="4" applyFont="1" applyBorder="1" applyAlignment="1" applyProtection="1">
      <alignment horizontal="right" vertical="center" wrapText="1" readingOrder="1"/>
    </xf>
    <xf numFmtId="44" fontId="15" fillId="0" borderId="0" xfId="4" applyFont="1" applyFill="1" applyBorder="1" applyAlignment="1" applyProtection="1">
      <alignment horizontal="center" vertical="center" wrapText="1" readingOrder="1"/>
    </xf>
    <xf numFmtId="44" fontId="6" fillId="0" borderId="58" xfId="4" applyFont="1" applyBorder="1" applyAlignment="1" applyProtection="1">
      <alignment horizontal="right" vertical="center" wrapText="1" readingOrder="1"/>
    </xf>
    <xf numFmtId="44" fontId="27" fillId="0" borderId="72" xfId="4" applyFont="1" applyFill="1" applyBorder="1" applyAlignment="1" applyProtection="1">
      <alignment horizontal="right" vertical="center" wrapText="1" readingOrder="1"/>
    </xf>
    <xf numFmtId="44" fontId="5" fillId="0" borderId="0" xfId="4" applyFont="1" applyFill="1" applyBorder="1" applyAlignment="1" applyProtection="1">
      <alignment horizontal="right" vertical="center" wrapText="1" readingOrder="1"/>
    </xf>
    <xf numFmtId="44" fontId="5" fillId="0" borderId="72" xfId="4" applyFont="1" applyFill="1" applyBorder="1" applyAlignment="1" applyProtection="1">
      <alignment horizontal="right" vertical="center" wrapText="1" readingOrder="1"/>
    </xf>
    <xf numFmtId="44" fontId="5" fillId="0" borderId="76" xfId="4" applyFont="1" applyBorder="1" applyAlignment="1" applyProtection="1">
      <alignment horizontal="right" vertical="center" wrapText="1" readingOrder="1"/>
    </xf>
    <xf numFmtId="44" fontId="5" fillId="0" borderId="102" xfId="4" applyFont="1" applyBorder="1" applyAlignment="1" applyProtection="1">
      <alignment horizontal="right" vertical="center" wrapText="1" readingOrder="1"/>
    </xf>
    <xf numFmtId="44" fontId="5" fillId="0" borderId="34" xfId="4" applyFont="1" applyBorder="1" applyAlignment="1" applyProtection="1">
      <alignment horizontal="right" vertical="center" wrapText="1" readingOrder="1"/>
    </xf>
    <xf numFmtId="44" fontId="6" fillId="0" borderId="42" xfId="4" applyFont="1" applyBorder="1" applyAlignment="1" applyProtection="1">
      <alignment horizontal="right" vertical="center" wrapText="1" readingOrder="1"/>
    </xf>
    <xf numFmtId="44" fontId="6" fillId="0" borderId="64" xfId="4" applyFont="1" applyBorder="1" applyAlignment="1" applyProtection="1">
      <alignment horizontal="right" vertical="center" wrapText="1" readingOrder="1"/>
    </xf>
    <xf numFmtId="44" fontId="16" fillId="0" borderId="76" xfId="4" applyFont="1" applyFill="1" applyBorder="1" applyAlignment="1">
      <alignment horizontal="center" vertical="center" wrapText="1"/>
    </xf>
    <xf numFmtId="44" fontId="6" fillId="0" borderId="75" xfId="4" applyFont="1" applyBorder="1" applyAlignment="1" applyProtection="1">
      <alignment horizontal="right" vertical="center" wrapText="1" readingOrder="1"/>
    </xf>
    <xf numFmtId="44" fontId="6" fillId="0" borderId="34" xfId="4" applyFont="1" applyBorder="1" applyAlignment="1" applyProtection="1">
      <alignment horizontal="right" vertical="center" wrapText="1" readingOrder="1"/>
    </xf>
    <xf numFmtId="44" fontId="6" fillId="3" borderId="64" xfId="4" applyFont="1" applyFill="1" applyBorder="1" applyAlignment="1" applyProtection="1">
      <alignment horizontal="right" vertical="center" wrapText="1" readingOrder="1"/>
    </xf>
    <xf numFmtId="44" fontId="5" fillId="0" borderId="56" xfId="4" applyFont="1" applyBorder="1" applyAlignment="1" applyProtection="1">
      <alignment horizontal="right" vertical="center" wrapText="1" readingOrder="1"/>
    </xf>
    <xf numFmtId="44" fontId="25" fillId="0" borderId="56" xfId="4" applyFont="1" applyBorder="1" applyAlignment="1" applyProtection="1">
      <alignment horizontal="right" vertical="center" wrapText="1" readingOrder="1"/>
    </xf>
    <xf numFmtId="44" fontId="5" fillId="0" borderId="75" xfId="4" applyFont="1" applyBorder="1" applyAlignment="1" applyProtection="1">
      <alignment horizontal="right" vertical="center" wrapText="1" readingOrder="1"/>
    </xf>
    <xf numFmtId="44" fontId="6" fillId="0" borderId="52" xfId="4" applyFont="1" applyBorder="1" applyAlignment="1" applyProtection="1">
      <alignment horizontal="right" vertical="center" wrapText="1" readingOrder="1"/>
    </xf>
    <xf numFmtId="44" fontId="6" fillId="0" borderId="55" xfId="4" applyFont="1" applyBorder="1" applyAlignment="1" applyProtection="1">
      <alignment horizontal="right" vertical="center" wrapText="1" readingOrder="1"/>
    </xf>
    <xf numFmtId="44" fontId="0" fillId="0" borderId="0" xfId="4" applyFont="1" applyFill="1" applyBorder="1" applyAlignment="1">
      <alignment horizontal="center" vertical="center"/>
    </xf>
    <xf numFmtId="44" fontId="0" fillId="0" borderId="72" xfId="4" applyFont="1" applyFill="1" applyBorder="1" applyAlignment="1">
      <alignment horizontal="center" vertical="center"/>
    </xf>
    <xf numFmtId="44" fontId="0" fillId="0" borderId="72" xfId="4" applyFont="1" applyBorder="1" applyAlignment="1">
      <alignment horizontal="center" vertical="center"/>
    </xf>
    <xf numFmtId="44" fontId="0" fillId="0" borderId="34" xfId="4" applyFont="1" applyFill="1" applyBorder="1" applyAlignment="1">
      <alignment vertical="center"/>
    </xf>
    <xf numFmtId="44" fontId="16" fillId="0" borderId="51" xfId="4" applyFont="1" applyBorder="1" applyAlignment="1">
      <alignment vertical="center"/>
    </xf>
    <xf numFmtId="44" fontId="5" fillId="0" borderId="55" xfId="4" applyFont="1" applyBorder="1" applyAlignment="1" applyProtection="1">
      <alignment horizontal="right" vertical="center" wrapText="1" readingOrder="1"/>
    </xf>
    <xf numFmtId="44" fontId="5" fillId="0" borderId="58" xfId="4" applyFont="1" applyBorder="1" applyAlignment="1" applyProtection="1">
      <alignment horizontal="right" vertical="center" wrapText="1" readingOrder="1"/>
    </xf>
    <xf numFmtId="44" fontId="5" fillId="0" borderId="55" xfId="4" applyFont="1" applyFill="1" applyBorder="1" applyAlignment="1" applyProtection="1">
      <alignment horizontal="right" vertical="center" wrapText="1" readingOrder="1"/>
    </xf>
    <xf numFmtId="44" fontId="6" fillId="0" borderId="56" xfId="4" applyFont="1" applyFill="1" applyBorder="1" applyAlignment="1" applyProtection="1">
      <alignment horizontal="center" vertical="center" wrapText="1" readingOrder="1"/>
    </xf>
    <xf numFmtId="44" fontId="15" fillId="0" borderId="56" xfId="4" applyFont="1" applyFill="1" applyBorder="1" applyAlignment="1" applyProtection="1">
      <alignment horizontal="center" vertical="center" wrapText="1" readingOrder="1"/>
    </xf>
    <xf numFmtId="44" fontId="5" fillId="0" borderId="55" xfId="4" applyFont="1" applyBorder="1" applyAlignment="1" applyProtection="1">
      <alignment horizontal="center" vertical="center" wrapText="1" readingOrder="1"/>
    </xf>
    <xf numFmtId="44" fontId="6" fillId="0" borderId="56" xfId="4" applyFont="1" applyBorder="1" applyAlignment="1" applyProtection="1">
      <alignment horizontal="center" vertical="center" wrapText="1" readingOrder="1"/>
    </xf>
    <xf numFmtId="44" fontId="5" fillId="0" borderId="55" xfId="4" applyFont="1" applyFill="1" applyBorder="1" applyAlignment="1" applyProtection="1">
      <alignment horizontal="center" vertical="center" wrapText="1" readingOrder="1"/>
    </xf>
    <xf numFmtId="44" fontId="6" fillId="0" borderId="58" xfId="4" applyFont="1" applyFill="1" applyBorder="1" applyAlignment="1" applyProtection="1">
      <alignment horizontal="center" vertical="center" wrapText="1" readingOrder="1"/>
    </xf>
    <xf numFmtId="44" fontId="18" fillId="0" borderId="58" xfId="4" applyFont="1" applyFill="1" applyBorder="1" applyAlignment="1">
      <alignment horizontal="center" vertical="center" wrapText="1"/>
    </xf>
    <xf numFmtId="44" fontId="6" fillId="0" borderId="97" xfId="4" applyFont="1" applyFill="1" applyBorder="1" applyAlignment="1" applyProtection="1">
      <alignment horizontal="center" vertical="center" wrapText="1" readingOrder="1"/>
    </xf>
    <xf numFmtId="44" fontId="5" fillId="0" borderId="58" xfId="4" applyFont="1" applyFill="1" applyBorder="1" applyAlignment="1" applyProtection="1">
      <alignment horizontal="center" vertical="center" wrapText="1" readingOrder="1"/>
    </xf>
    <xf numFmtId="44" fontId="6" fillId="0" borderId="92" xfId="4" applyFont="1" applyFill="1" applyBorder="1" applyAlignment="1" applyProtection="1">
      <alignment horizontal="center" vertical="center" wrapText="1" readingOrder="1"/>
    </xf>
    <xf numFmtId="44" fontId="5" fillId="0" borderId="75" xfId="4" applyFont="1" applyFill="1" applyBorder="1" applyAlignment="1" applyProtection="1">
      <alignment horizontal="center" vertical="center" wrapText="1" readingOrder="1"/>
    </xf>
    <xf numFmtId="44" fontId="5" fillId="0" borderId="76" xfId="4" applyFont="1" applyFill="1" applyBorder="1" applyAlignment="1" applyProtection="1">
      <alignment horizontal="center" vertical="center" wrapText="1" readingOrder="1"/>
    </xf>
    <xf numFmtId="44" fontId="23" fillId="0" borderId="42" xfId="4" applyFont="1" applyFill="1" applyBorder="1" applyAlignment="1">
      <alignment horizontal="center" vertical="center"/>
    </xf>
    <xf numFmtId="44" fontId="6" fillId="0" borderId="42" xfId="4" applyFont="1" applyFill="1" applyBorder="1" applyAlignment="1" applyProtection="1">
      <alignment horizontal="center" vertical="center" wrapText="1" readingOrder="1"/>
    </xf>
    <xf numFmtId="44" fontId="6" fillId="0" borderId="64" xfId="4" applyFont="1" applyFill="1" applyBorder="1" applyAlignment="1" applyProtection="1">
      <alignment horizontal="center" vertical="center" wrapText="1" readingOrder="1"/>
    </xf>
    <xf numFmtId="44" fontId="6" fillId="0" borderId="75" xfId="4" applyFont="1" applyFill="1" applyBorder="1" applyAlignment="1" applyProtection="1">
      <alignment horizontal="center" vertical="center" wrapText="1" readingOrder="1"/>
    </xf>
    <xf numFmtId="44" fontId="6" fillId="0" borderId="34" xfId="4" applyFont="1" applyFill="1" applyBorder="1" applyAlignment="1" applyProtection="1">
      <alignment horizontal="center" vertical="center" wrapText="1" readingOrder="1"/>
    </xf>
    <xf numFmtId="44" fontId="5" fillId="0" borderId="56" xfId="4" applyFont="1" applyFill="1" applyBorder="1" applyAlignment="1" applyProtection="1">
      <alignment horizontal="center" vertical="center" wrapText="1" readingOrder="1"/>
    </xf>
    <xf numFmtId="44" fontId="25" fillId="0" borderId="56" xfId="4" applyFont="1" applyFill="1" applyBorder="1" applyAlignment="1" applyProtection="1">
      <alignment horizontal="center" vertical="center" wrapText="1" readingOrder="1"/>
    </xf>
    <xf numFmtId="44" fontId="5" fillId="2" borderId="34" xfId="4" applyFont="1" applyFill="1" applyBorder="1" applyAlignment="1" applyProtection="1">
      <alignment horizontal="center" vertical="center" wrapText="1" readingOrder="1"/>
    </xf>
    <xf numFmtId="44" fontId="6" fillId="0" borderId="52" xfId="4" applyFont="1" applyFill="1" applyBorder="1" applyAlignment="1" applyProtection="1">
      <alignment horizontal="center" vertical="center" wrapText="1" readingOrder="1"/>
    </xf>
    <xf numFmtId="44" fontId="6" fillId="0" borderId="95" xfId="4" applyFont="1" applyBorder="1" applyAlignment="1" applyProtection="1">
      <alignment horizontal="center" vertical="center" wrapText="1" readingOrder="1"/>
    </xf>
    <xf numFmtId="44" fontId="31" fillId="0" borderId="79" xfId="4" applyFont="1" applyBorder="1" applyAlignment="1" applyProtection="1">
      <alignment horizontal="center" vertical="center" wrapText="1" readingOrder="1"/>
    </xf>
    <xf numFmtId="44" fontId="0" fillId="0" borderId="34" xfId="4" applyFont="1" applyFill="1" applyBorder="1" applyAlignment="1">
      <alignment horizontal="center" vertical="center"/>
    </xf>
    <xf numFmtId="44" fontId="16" fillId="0" borderId="35" xfId="4" applyFont="1" applyFill="1" applyBorder="1" applyAlignment="1">
      <alignment horizontal="center" vertical="center"/>
    </xf>
    <xf numFmtId="44" fontId="6" fillId="3" borderId="56" xfId="4" applyFont="1" applyFill="1" applyBorder="1" applyAlignment="1" applyProtection="1">
      <alignment horizontal="right" vertical="center" wrapText="1" readingOrder="1"/>
    </xf>
    <xf numFmtId="44" fontId="6" fillId="0" borderId="92" xfId="4" applyFont="1" applyBorder="1" applyAlignment="1" applyProtection="1">
      <alignment horizontal="right" vertical="center" wrapText="1" readingOrder="1"/>
    </xf>
    <xf numFmtId="44" fontId="16" fillId="0" borderId="35" xfId="4" applyFont="1" applyBorder="1" applyAlignment="1">
      <alignment vertical="center"/>
    </xf>
    <xf numFmtId="44" fontId="5" fillId="0" borderId="51" xfId="4" applyFont="1" applyBorder="1" applyAlignment="1" applyProtection="1">
      <alignment horizontal="right" vertical="center" wrapText="1" readingOrder="1"/>
    </xf>
    <xf numFmtId="44" fontId="5" fillId="0" borderId="54" xfId="4" applyFont="1" applyBorder="1" applyAlignment="1" applyProtection="1">
      <alignment horizontal="right" vertical="center" wrapText="1" readingOrder="1"/>
    </xf>
    <xf numFmtId="44" fontId="6" fillId="0" borderId="94" xfId="4" applyFont="1" applyBorder="1" applyAlignment="1" applyProtection="1">
      <alignment horizontal="right" vertical="center" wrapText="1" readingOrder="1"/>
    </xf>
    <xf numFmtId="44" fontId="6" fillId="0" borderId="35" xfId="4" applyFont="1" applyBorder="1" applyAlignment="1" applyProtection="1">
      <alignment horizontal="right" vertical="center" wrapText="1" readingOrder="1"/>
    </xf>
    <xf numFmtId="44" fontId="5" fillId="0" borderId="92" xfId="4" applyFont="1" applyBorder="1" applyAlignment="1" applyProtection="1">
      <alignment horizontal="right" vertical="center" wrapText="1" readingOrder="1"/>
    </xf>
    <xf numFmtId="44" fontId="5" fillId="0" borderId="0" xfId="4" applyFont="1" applyBorder="1" applyAlignment="1" applyProtection="1">
      <alignment horizontal="right" vertical="center" wrapText="1" readingOrder="1"/>
    </xf>
    <xf numFmtId="44" fontId="5" fillId="0" borderId="80" xfId="4" applyFont="1" applyBorder="1" applyAlignment="1" applyProtection="1">
      <alignment horizontal="right" vertical="center" wrapText="1" readingOrder="1"/>
    </xf>
    <xf numFmtId="44" fontId="5" fillId="0" borderId="105" xfId="4" applyFont="1" applyBorder="1" applyAlignment="1" applyProtection="1">
      <alignment horizontal="right" vertical="center" wrapText="1" readingOrder="1"/>
    </xf>
    <xf numFmtId="44" fontId="6" fillId="0" borderId="103" xfId="4" applyFont="1" applyBorder="1" applyAlignment="1" applyProtection="1">
      <alignment horizontal="right" vertical="center" wrapText="1" readingOrder="1"/>
    </xf>
    <xf numFmtId="44" fontId="5" fillId="0" borderId="103" xfId="4" applyFont="1" applyBorder="1" applyAlignment="1" applyProtection="1">
      <alignment horizontal="right" vertical="center" wrapText="1" readingOrder="1"/>
    </xf>
    <xf numFmtId="44" fontId="6" fillId="0" borderId="74" xfId="4" applyFont="1" applyBorder="1" applyAlignment="1" applyProtection="1">
      <alignment horizontal="right" vertical="center" wrapText="1" readingOrder="1"/>
    </xf>
    <xf numFmtId="44" fontId="6" fillId="0" borderId="91" xfId="4" applyFont="1" applyBorder="1" applyAlignment="1" applyProtection="1">
      <alignment horizontal="right" vertical="center" wrapText="1" readingOrder="1"/>
    </xf>
    <xf numFmtId="44" fontId="5" fillId="0" borderId="46" xfId="4" applyFont="1" applyBorder="1" applyAlignment="1" applyProtection="1">
      <alignment horizontal="right" vertical="center" wrapText="1" readingOrder="1"/>
    </xf>
    <xf numFmtId="44" fontId="5" fillId="0" borderId="72" xfId="4" applyFont="1" applyBorder="1" applyAlignment="1" applyProtection="1">
      <alignment horizontal="right" vertical="center" wrapText="1" readingOrder="1"/>
    </xf>
    <xf numFmtId="44" fontId="5" fillId="0" borderId="50" xfId="4" applyFont="1" applyBorder="1" applyAlignment="1" applyProtection="1">
      <alignment horizontal="right" vertical="center" wrapText="1" readingOrder="1"/>
    </xf>
    <xf numFmtId="44" fontId="6" fillId="0" borderId="102" xfId="4" applyFont="1" applyBorder="1" applyAlignment="1" applyProtection="1">
      <alignment horizontal="right" vertical="center" wrapText="1" readingOrder="1"/>
    </xf>
    <xf numFmtId="44" fontId="16" fillId="0" borderId="102" xfId="4" applyFont="1" applyFill="1" applyBorder="1" applyAlignment="1">
      <alignment horizontal="center" vertical="center" wrapText="1"/>
    </xf>
    <xf numFmtId="44" fontId="25" fillId="0" borderId="72" xfId="4" applyFont="1" applyBorder="1" applyAlignment="1" applyProtection="1">
      <alignment horizontal="right" vertical="center" wrapText="1" readingOrder="1"/>
    </xf>
    <xf numFmtId="44" fontId="25" fillId="0" borderId="0" xfId="4" applyFont="1" applyBorder="1" applyAlignment="1" applyProtection="1">
      <alignment horizontal="right" vertical="center" wrapText="1" readingOrder="1"/>
    </xf>
    <xf numFmtId="44" fontId="6" fillId="0" borderId="51" xfId="4" applyFont="1" applyBorder="1" applyAlignment="1" applyProtection="1">
      <alignment horizontal="right" vertical="center" wrapText="1" readingOrder="1"/>
    </xf>
    <xf numFmtId="44" fontId="6" fillId="0" borderId="36" xfId="4" applyFont="1" applyBorder="1" applyAlignment="1" applyProtection="1">
      <alignment horizontal="right" vertical="center" wrapText="1" readingOrder="1"/>
    </xf>
    <xf numFmtId="44" fontId="6" fillId="0" borderId="8" xfId="4" applyFont="1" applyBorder="1" applyAlignment="1" applyProtection="1">
      <alignment horizontal="right" vertical="center" wrapText="1" readingOrder="1"/>
    </xf>
    <xf numFmtId="44" fontId="5" fillId="0" borderId="8" xfId="4" applyFont="1" applyBorder="1" applyAlignment="1" applyProtection="1">
      <alignment horizontal="right" vertical="center" wrapText="1" readingOrder="1"/>
    </xf>
    <xf numFmtId="44" fontId="5" fillId="0" borderId="47" xfId="4" applyFont="1" applyBorder="1" applyAlignment="1" applyProtection="1">
      <alignment horizontal="right" vertical="center" wrapText="1" readingOrder="1"/>
    </xf>
    <xf numFmtId="44" fontId="25" fillId="0" borderId="46" xfId="4" applyFont="1" applyBorder="1" applyAlignment="1" applyProtection="1">
      <alignment horizontal="right" vertical="center" wrapText="1" readingOrder="1"/>
    </xf>
    <xf numFmtId="44" fontId="16" fillId="0" borderId="46" xfId="4" applyFont="1" applyBorder="1" applyAlignment="1">
      <alignment vertical="center"/>
    </xf>
    <xf numFmtId="0" fontId="0" fillId="0" borderId="0" xfId="0"/>
    <xf numFmtId="0" fontId="0" fillId="0" borderId="0" xfId="0" applyFill="1"/>
    <xf numFmtId="0" fontId="0" fillId="0" borderId="35" xfId="0" applyBorder="1" applyAlignment="1">
      <alignment horizontal="center"/>
    </xf>
    <xf numFmtId="0" fontId="0" fillId="0" borderId="0" xfId="0" applyBorder="1" applyAlignment="1">
      <alignment horizontal="center"/>
    </xf>
    <xf numFmtId="49" fontId="12" fillId="0" borderId="0" xfId="0" applyNumberFormat="1" applyFont="1" applyBorder="1" applyAlignment="1">
      <alignment horizontal="center"/>
    </xf>
    <xf numFmtId="0" fontId="7" fillId="0" borderId="46" xfId="0" applyNumberFormat="1" applyFont="1" applyBorder="1" applyAlignment="1" applyProtection="1">
      <alignment horizontal="center" vertical="center" wrapText="1" readingOrder="1"/>
    </xf>
    <xf numFmtId="4" fontId="5" fillId="0" borderId="34" xfId="0" applyNumberFormat="1" applyFont="1" applyBorder="1" applyAlignment="1" applyProtection="1">
      <alignment horizontal="right" vertical="center" wrapText="1" readingOrder="1"/>
    </xf>
    <xf numFmtId="4" fontId="28" fillId="0" borderId="0" xfId="0" applyNumberFormat="1" applyFont="1" applyBorder="1" applyAlignment="1" applyProtection="1">
      <alignment horizontal="center" vertical="top"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55" xfId="0" applyNumberFormat="1" applyFont="1" applyBorder="1" applyAlignment="1" applyProtection="1">
      <alignment horizontal="center" vertical="top" wrapText="1" readingOrder="1"/>
    </xf>
    <xf numFmtId="44" fontId="5" fillId="2" borderId="34" xfId="4" applyFont="1" applyFill="1" applyBorder="1" applyAlignment="1" applyProtection="1">
      <alignment horizontal="right" vertical="center" wrapText="1" readingOrder="1"/>
    </xf>
    <xf numFmtId="4" fontId="0" fillId="0" borderId="0" xfId="0" applyNumberFormat="1" applyFont="1" applyBorder="1" applyAlignment="1" applyProtection="1">
      <alignment horizontal="center" vertical="top" wrapText="1" readingOrder="1"/>
    </xf>
    <xf numFmtId="4" fontId="0" fillId="0" borderId="55" xfId="0" applyNumberFormat="1" applyFont="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4" fontId="5" fillId="0" borderId="75" xfId="4" applyFont="1" applyBorder="1" applyAlignment="1" applyProtection="1">
      <alignment horizontal="right" vertical="center" wrapText="1" readingOrder="1"/>
    </xf>
    <xf numFmtId="0" fontId="0" fillId="0" borderId="34" xfId="0" applyBorder="1"/>
    <xf numFmtId="0" fontId="0" fillId="0" borderId="0" xfId="0"/>
    <xf numFmtId="0" fontId="0" fillId="0" borderId="8" xfId="0" applyBorder="1"/>
    <xf numFmtId="0" fontId="0" fillId="0" borderId="35" xfId="0" applyBorder="1"/>
    <xf numFmtId="0" fontId="0" fillId="0" borderId="1" xfId="0" applyBorder="1"/>
    <xf numFmtId="0" fontId="0" fillId="0" borderId="47" xfId="0" applyBorder="1"/>
    <xf numFmtId="0" fontId="7" fillId="0" borderId="46"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0" xfId="0" applyNumberFormat="1" applyFont="1" applyBorder="1" applyAlignment="1" applyProtection="1">
      <alignment horizontal="center" vertical="top" wrapText="1" readingOrder="1"/>
    </xf>
    <xf numFmtId="4" fontId="28" fillId="0" borderId="55" xfId="0" applyNumberFormat="1" applyFont="1" applyBorder="1" applyAlignment="1" applyProtection="1">
      <alignment horizontal="center" vertical="top" wrapText="1" readingOrder="1"/>
    </xf>
    <xf numFmtId="4" fontId="5" fillId="0" borderId="34"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Fill="1"/>
    <xf numFmtId="49" fontId="12" fillId="0" borderId="0" xfId="0" applyNumberFormat="1"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4" fontId="5" fillId="2" borderId="34" xfId="4" applyFont="1" applyFill="1" applyBorder="1" applyAlignment="1" applyProtection="1">
      <alignment horizontal="right" vertical="center" wrapText="1" readingOrder="1"/>
    </xf>
    <xf numFmtId="4" fontId="0" fillId="0" borderId="55" xfId="0" applyNumberFormat="1" applyFont="1" applyBorder="1" applyAlignment="1" applyProtection="1">
      <alignment horizontal="center" vertical="top" wrapText="1" readingOrder="1"/>
    </xf>
    <xf numFmtId="4" fontId="0" fillId="0" borderId="0" xfId="0" applyNumberFormat="1" applyFont="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4" fontId="5" fillId="0" borderId="75" xfId="4" applyFont="1" applyBorder="1" applyAlignment="1" applyProtection="1">
      <alignment horizontal="right" vertical="center" wrapText="1" readingOrder="1"/>
    </xf>
    <xf numFmtId="4" fontId="30" fillId="0" borderId="55" xfId="0" applyNumberFormat="1" applyFont="1" applyBorder="1" applyAlignment="1" applyProtection="1">
      <alignment horizontal="center" vertical="top" wrapText="1" readingOrder="1"/>
    </xf>
    <xf numFmtId="0" fontId="0" fillId="0" borderId="0" xfId="0"/>
    <xf numFmtId="0" fontId="0" fillId="0" borderId="1" xfId="0" applyBorder="1"/>
    <xf numFmtId="0" fontId="0" fillId="0" borderId="35" xfId="0" applyBorder="1"/>
    <xf numFmtId="0" fontId="0" fillId="0" borderId="34" xfId="0" applyBorder="1"/>
    <xf numFmtId="0" fontId="0" fillId="0" borderId="8" xfId="0" applyBorder="1"/>
    <xf numFmtId="0" fontId="0" fillId="0" borderId="47" xfId="0" applyBorder="1"/>
    <xf numFmtId="0" fontId="7" fillId="0" borderId="46"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0" xfId="0" applyNumberFormat="1" applyFont="1" applyBorder="1" applyAlignment="1" applyProtection="1">
      <alignment horizontal="center" vertical="top" wrapText="1" readingOrder="1"/>
    </xf>
    <xf numFmtId="4" fontId="28" fillId="0" borderId="55" xfId="0" applyNumberFormat="1" applyFont="1" applyBorder="1" applyAlignment="1" applyProtection="1">
      <alignment horizontal="center" vertical="top" wrapText="1" readingOrder="1"/>
    </xf>
    <xf numFmtId="4" fontId="5" fillId="0" borderId="34"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Fill="1"/>
    <xf numFmtId="49" fontId="12" fillId="0" borderId="0" xfId="0" applyNumberFormat="1"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4" fontId="5" fillId="2" borderId="34" xfId="4" applyFont="1" applyFill="1" applyBorder="1" applyAlignment="1" applyProtection="1">
      <alignment horizontal="right" vertical="center" wrapText="1" readingOrder="1"/>
    </xf>
    <xf numFmtId="4" fontId="0" fillId="0" borderId="55" xfId="0" applyNumberFormat="1" applyFont="1" applyBorder="1" applyAlignment="1" applyProtection="1">
      <alignment horizontal="center" vertical="top" wrapText="1" readingOrder="1"/>
    </xf>
    <xf numFmtId="4" fontId="0" fillId="0" borderId="0" xfId="0" applyNumberFormat="1" applyFont="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4" fontId="5" fillId="0" borderId="75" xfId="4" applyFont="1" applyBorder="1" applyAlignment="1" applyProtection="1">
      <alignment horizontal="right" vertical="center" wrapText="1" readingOrder="1"/>
    </xf>
    <xf numFmtId="0" fontId="0" fillId="0" borderId="0" xfId="0"/>
    <xf numFmtId="0" fontId="0" fillId="0" borderId="1" xfId="0" applyBorder="1"/>
    <xf numFmtId="0" fontId="0" fillId="0" borderId="35" xfId="0" applyBorder="1"/>
    <xf numFmtId="0" fontId="0" fillId="0" borderId="34" xfId="0" applyBorder="1"/>
    <xf numFmtId="0" fontId="0" fillId="0" borderId="8" xfId="0" applyBorder="1"/>
    <xf numFmtId="0" fontId="0" fillId="0" borderId="47" xfId="0" applyBorder="1"/>
    <xf numFmtId="44" fontId="0" fillId="0" borderId="34" xfId="0" applyNumberFormat="1" applyBorder="1"/>
    <xf numFmtId="44" fontId="6" fillId="0" borderId="46" xfId="4" applyFont="1" applyFill="1" applyBorder="1" applyAlignment="1" applyProtection="1">
      <alignment horizontal="right" vertical="center" wrapText="1" readingOrder="1"/>
    </xf>
    <xf numFmtId="10" fontId="6" fillId="0" borderId="46" xfId="1" applyNumberFormat="1" applyFont="1" applyFill="1" applyBorder="1" applyAlignment="1" applyProtection="1">
      <alignment horizontal="center" vertical="center" wrapText="1" readingOrder="1"/>
    </xf>
    <xf numFmtId="10" fontId="6" fillId="0" borderId="72" xfId="1" applyNumberFormat="1" applyFont="1" applyFill="1" applyBorder="1" applyAlignment="1" applyProtection="1">
      <alignment horizontal="center" vertical="center" wrapText="1" readingOrder="1"/>
    </xf>
    <xf numFmtId="44" fontId="6" fillId="0" borderId="50" xfId="4" applyFont="1" applyFill="1" applyBorder="1" applyAlignment="1" applyProtection="1">
      <alignment horizontal="right" vertical="center" wrapText="1" readingOrder="1"/>
    </xf>
    <xf numFmtId="10" fontId="6" fillId="0" borderId="50" xfId="1" applyNumberFormat="1" applyFont="1" applyFill="1" applyBorder="1" applyAlignment="1" applyProtection="1">
      <alignment horizontal="center" vertical="center" wrapText="1" readingOrder="1"/>
    </xf>
    <xf numFmtId="44" fontId="16" fillId="0" borderId="51" xfId="4" applyFont="1" applyFill="1" applyBorder="1" applyAlignment="1">
      <alignment vertical="center"/>
    </xf>
    <xf numFmtId="44" fontId="6" fillId="0" borderId="52" xfId="4" applyFont="1" applyFill="1" applyBorder="1" applyAlignment="1" applyProtection="1">
      <alignment horizontal="right" vertical="center" wrapText="1" readingOrder="1"/>
    </xf>
    <xf numFmtId="44" fontId="6" fillId="0" borderId="55" xfId="4" applyFont="1" applyFill="1" applyBorder="1" applyAlignment="1" applyProtection="1">
      <alignment horizontal="right" vertical="center" wrapText="1" readingOrder="1"/>
    </xf>
    <xf numFmtId="44" fontId="6" fillId="0" borderId="80" xfId="4" applyFont="1" applyFill="1" applyBorder="1" applyAlignment="1" applyProtection="1">
      <alignment horizontal="right" vertical="center" wrapText="1" readingOrder="1"/>
    </xf>
    <xf numFmtId="44" fontId="6" fillId="0" borderId="95" xfId="4" applyFont="1" applyFill="1" applyBorder="1" applyAlignment="1" applyProtection="1">
      <alignment horizontal="right" vertical="center" wrapText="1" readingOrder="1"/>
    </xf>
    <xf numFmtId="44" fontId="33" fillId="0" borderId="0" xfId="4" applyFont="1" applyFill="1" applyBorder="1" applyAlignment="1">
      <alignment horizontal="center" vertical="center"/>
    </xf>
    <xf numFmtId="44" fontId="33" fillId="0" borderId="72" xfId="4" applyFont="1" applyFill="1" applyBorder="1" applyAlignment="1">
      <alignment horizontal="center" vertical="center"/>
    </xf>
    <xf numFmtId="44" fontId="6" fillId="0" borderId="58" xfId="4"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0" xfId="0" applyNumberFormat="1" applyFont="1" applyBorder="1" applyAlignment="1" applyProtection="1">
      <alignment horizontal="center" vertical="top" wrapText="1" readingOrder="1"/>
    </xf>
    <xf numFmtId="4" fontId="28" fillId="0" borderId="55" xfId="0" applyNumberFormat="1" applyFont="1" applyBorder="1" applyAlignment="1" applyProtection="1">
      <alignment horizontal="center" vertical="top" wrapText="1" readingOrder="1"/>
    </xf>
    <xf numFmtId="4" fontId="5" fillId="0" borderId="34"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Fill="1"/>
    <xf numFmtId="49" fontId="12" fillId="0" borderId="0" xfId="0" applyNumberFormat="1"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4" fontId="5" fillId="2" borderId="34" xfId="4" applyFont="1" applyFill="1" applyBorder="1" applyAlignment="1" applyProtection="1">
      <alignment horizontal="right" vertical="center" wrapText="1" readingOrder="1"/>
    </xf>
    <xf numFmtId="4" fontId="0" fillId="0" borderId="55" xfId="0" applyNumberFormat="1" applyFont="1" applyBorder="1" applyAlignment="1" applyProtection="1">
      <alignment horizontal="center" vertical="top" wrapText="1" readingOrder="1"/>
    </xf>
    <xf numFmtId="4" fontId="0" fillId="0" borderId="0" xfId="0" applyNumberFormat="1" applyFont="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0" fillId="0" borderId="0" xfId="0" applyNumberFormat="1" applyFont="1" applyFill="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 fontId="0" fillId="0" borderId="55" xfId="0" applyNumberFormat="1" applyFont="1" applyFill="1" applyBorder="1" applyAlignment="1" applyProtection="1">
      <alignment horizontal="center" vertical="top" wrapText="1" readingOrder="1"/>
    </xf>
    <xf numFmtId="4" fontId="0" fillId="0" borderId="8" xfId="0" applyNumberFormat="1" applyFont="1" applyFill="1" applyBorder="1" applyAlignment="1" applyProtection="1">
      <alignment horizontal="center" vertical="top" wrapText="1" readingOrder="1"/>
    </xf>
    <xf numFmtId="4" fontId="28" fillId="0" borderId="0" xfId="0" applyNumberFormat="1" applyFont="1" applyFill="1" applyBorder="1" applyAlignment="1" applyProtection="1">
      <alignment horizontal="center" vertical="top" wrapText="1" readingOrder="1"/>
    </xf>
    <xf numFmtId="44" fontId="5" fillId="0" borderId="75" xfId="4" applyFont="1" applyBorder="1" applyAlignment="1" applyProtection="1">
      <alignment horizontal="right" vertical="center" wrapText="1" readingOrder="1"/>
    </xf>
    <xf numFmtId="0" fontId="0" fillId="0" borderId="0" xfId="0"/>
    <xf numFmtId="0" fontId="0" fillId="0" borderId="1" xfId="0" applyBorder="1"/>
    <xf numFmtId="0" fontId="0" fillId="0" borderId="35" xfId="0" applyBorder="1"/>
    <xf numFmtId="0" fontId="0" fillId="0" borderId="34" xfId="0" applyBorder="1"/>
    <xf numFmtId="0" fontId="0" fillId="0" borderId="8" xfId="0" applyBorder="1"/>
    <xf numFmtId="0" fontId="0" fillId="0" borderId="47" xfId="0" applyBorder="1"/>
    <xf numFmtId="44" fontId="34" fillId="0" borderId="106" xfId="5" applyFont="1" applyFill="1" applyBorder="1" applyAlignment="1">
      <alignment vertical="center" wrapText="1"/>
    </xf>
    <xf numFmtId="44" fontId="35" fillId="2" borderId="93" xfId="4" applyFont="1" applyFill="1" applyBorder="1"/>
    <xf numFmtId="44" fontId="6" fillId="0" borderId="72" xfId="4" applyFont="1" applyFill="1" applyBorder="1" applyAlignment="1" applyProtection="1">
      <alignment horizontal="left" vertical="center" wrapText="1" readingOrder="1"/>
    </xf>
    <xf numFmtId="44" fontId="5" fillId="0" borderId="102" xfId="4" applyFont="1" applyFill="1" applyBorder="1" applyAlignment="1" applyProtection="1">
      <alignment horizontal="right" vertical="center" wrapText="1" readingOrder="1"/>
    </xf>
    <xf numFmtId="44" fontId="25" fillId="0" borderId="56" xfId="4" applyFont="1" applyFill="1" applyBorder="1" applyAlignment="1" applyProtection="1">
      <alignment horizontal="right" vertical="center" wrapText="1" readingOrder="1"/>
    </xf>
    <xf numFmtId="44" fontId="5" fillId="0" borderId="75" xfId="4" applyFont="1" applyFill="1" applyBorder="1" applyAlignment="1" applyProtection="1">
      <alignment horizontal="right" vertical="center" wrapText="1" readingOrder="1"/>
    </xf>
    <xf numFmtId="44" fontId="5" fillId="0" borderId="34" xfId="4" applyFont="1" applyFill="1" applyBorder="1" applyAlignment="1" applyProtection="1">
      <alignment horizontal="right" vertical="center" wrapText="1" readingOrder="1"/>
    </xf>
    <xf numFmtId="44" fontId="6" fillId="0" borderId="42" xfId="4" applyFont="1" applyFill="1" applyBorder="1" applyAlignment="1" applyProtection="1">
      <alignment horizontal="right" vertical="center" wrapText="1" readingOrder="1"/>
    </xf>
    <xf numFmtId="44" fontId="35" fillId="0" borderId="93" xfId="4" applyFont="1" applyFill="1" applyBorder="1"/>
    <xf numFmtId="9" fontId="2" fillId="0" borderId="34" xfId="1" applyFont="1" applyBorder="1" applyAlignment="1">
      <alignment horizontal="center"/>
    </xf>
    <xf numFmtId="44" fontId="0" fillId="0" borderId="55" xfId="4" applyFont="1" applyBorder="1" applyAlignment="1">
      <alignment horizontal="center" vertical="center"/>
    </xf>
    <xf numFmtId="44" fontId="5" fillId="0" borderId="42" xfId="4" applyFont="1" applyBorder="1" applyAlignment="1" applyProtection="1">
      <alignment horizontal="right" vertical="center" wrapText="1" readingOrder="1"/>
    </xf>
    <xf numFmtId="44" fontId="31" fillId="0" borderId="76" xfId="4" applyFont="1" applyBorder="1" applyAlignment="1" applyProtection="1">
      <alignment horizontal="right" vertical="center" wrapText="1" readingOrder="1"/>
    </xf>
    <xf numFmtId="9" fontId="2" fillId="0" borderId="102" xfId="1" applyFont="1" applyBorder="1" applyAlignment="1">
      <alignment horizontal="center"/>
    </xf>
    <xf numFmtId="0" fontId="0" fillId="0" borderId="102" xfId="0" applyFill="1" applyBorder="1" applyAlignment="1"/>
    <xf numFmtId="10" fontId="6" fillId="0" borderId="102" xfId="1" applyNumberFormat="1" applyFont="1" applyBorder="1" applyAlignment="1" applyProtection="1">
      <alignment horizontal="center" vertical="center" wrapText="1" readingOrder="1"/>
    </xf>
    <xf numFmtId="10" fontId="5" fillId="0" borderId="50" xfId="1" applyNumberFormat="1" applyFont="1" applyBorder="1" applyAlignment="1" applyProtection="1">
      <alignment horizontal="center" vertical="center" wrapText="1" readingOrder="1"/>
    </xf>
    <xf numFmtId="9" fontId="2" fillId="2" borderId="102" xfId="1" applyFont="1" applyFill="1" applyBorder="1" applyAlignment="1">
      <alignment horizontal="center"/>
    </xf>
    <xf numFmtId="10" fontId="31" fillId="0" borderId="102" xfId="1" applyNumberFormat="1" applyFont="1" applyFill="1" applyBorder="1" applyAlignment="1" applyProtection="1">
      <alignment horizontal="center" vertical="center" wrapText="1" readingOrder="1"/>
    </xf>
    <xf numFmtId="0" fontId="0" fillId="0" borderId="0" xfId="0" applyFill="1" applyBorder="1"/>
    <xf numFmtId="0" fontId="0" fillId="0" borderId="0" xfId="0" applyFill="1"/>
    <xf numFmtId="0" fontId="0" fillId="0" borderId="0" xfId="0" applyFill="1" applyBorder="1"/>
    <xf numFmtId="0" fontId="0" fillId="0" borderId="0" xfId="0" applyFill="1" applyBorder="1"/>
    <xf numFmtId="3" fontId="0" fillId="0" borderId="0" xfId="0" applyNumberFormat="1"/>
    <xf numFmtId="9" fontId="0" fillId="0" borderId="0" xfId="1" applyFont="1"/>
    <xf numFmtId="166" fontId="0" fillId="0" borderId="0" xfId="0" applyNumberFormat="1"/>
    <xf numFmtId="166" fontId="0" fillId="0" borderId="0" xfId="4" applyNumberFormat="1" applyFont="1" applyFill="1" applyBorder="1" applyAlignment="1"/>
    <xf numFmtId="0" fontId="7" fillId="2" borderId="35" xfId="0" applyNumberFormat="1" applyFont="1" applyFill="1" applyBorder="1" applyAlignment="1" applyProtection="1">
      <alignment vertical="center" wrapText="1" readingOrder="1"/>
    </xf>
    <xf numFmtId="0" fontId="7" fillId="2" borderId="36" xfId="0" applyNumberFormat="1" applyFont="1" applyFill="1" applyBorder="1" applyAlignment="1" applyProtection="1">
      <alignment vertical="center" wrapText="1" readingOrder="1"/>
    </xf>
    <xf numFmtId="44" fontId="7" fillId="2" borderId="35" xfId="0" applyNumberFormat="1" applyFont="1" applyFill="1" applyBorder="1" applyAlignment="1" applyProtection="1">
      <alignment vertical="center" wrapText="1" readingOrder="1"/>
    </xf>
    <xf numFmtId="4" fontId="0" fillId="0" borderId="0" xfId="0" applyNumberFormat="1"/>
    <xf numFmtId="9" fontId="0" fillId="0" borderId="0" xfId="1" applyFont="1" applyFill="1" applyBorder="1" applyAlignment="1"/>
    <xf numFmtId="167" fontId="0" fillId="0" borderId="0" xfId="0" applyNumberFormat="1"/>
    <xf numFmtId="4" fontId="0" fillId="0" borderId="0" xfId="0" applyNumberFormat="1" applyFont="1"/>
    <xf numFmtId="9" fontId="6" fillId="0" borderId="56" xfId="1" applyFont="1" applyFill="1" applyBorder="1" applyAlignment="1" applyProtection="1">
      <alignment horizontal="center" vertical="center" wrapText="1" readingOrder="1"/>
    </xf>
    <xf numFmtId="10" fontId="6" fillId="0" borderId="56" xfId="1" applyNumberFormat="1" applyFont="1" applyFill="1" applyBorder="1" applyAlignment="1" applyProtection="1">
      <alignment horizontal="center" vertical="center" wrapText="1" readingOrder="1"/>
    </xf>
    <xf numFmtId="10" fontId="6" fillId="4" borderId="78" xfId="1" applyNumberFormat="1" applyFont="1" applyFill="1" applyBorder="1" applyAlignment="1" applyProtection="1">
      <alignment horizontal="center" vertical="center" wrapText="1" readingOrder="1"/>
    </xf>
    <xf numFmtId="10" fontId="6" fillId="4" borderId="98" xfId="1" applyNumberFormat="1" applyFont="1" applyFill="1" applyBorder="1" applyAlignment="1" applyProtection="1">
      <alignment horizontal="center" vertical="center" wrapText="1" readingOrder="1"/>
    </xf>
    <xf numFmtId="10" fontId="6" fillId="4" borderId="72" xfId="1" applyNumberFormat="1" applyFont="1" applyFill="1" applyBorder="1" applyAlignment="1" applyProtection="1">
      <alignment horizontal="center" vertical="center" wrapText="1" readingOrder="1"/>
    </xf>
    <xf numFmtId="44" fontId="15" fillId="4" borderId="0" xfId="4" applyFont="1" applyFill="1" applyBorder="1" applyAlignment="1" applyProtection="1">
      <alignment horizontal="center" vertical="center" wrapText="1" readingOrder="1"/>
    </xf>
    <xf numFmtId="44" fontId="6" fillId="4" borderId="64" xfId="4" applyFont="1" applyFill="1" applyBorder="1" applyAlignment="1" applyProtection="1">
      <alignment horizontal="right" vertical="center" wrapText="1" readingOrder="1"/>
    </xf>
    <xf numFmtId="3" fontId="0" fillId="0" borderId="0" xfId="0" applyNumberFormat="1" applyFont="1"/>
    <xf numFmtId="9" fontId="0" fillId="0" borderId="0" xfId="0" applyNumberFormat="1" applyFont="1"/>
    <xf numFmtId="9" fontId="0" fillId="0" borderId="0" xfId="0" applyNumberFormat="1"/>
    <xf numFmtId="44" fontId="18" fillId="4" borderId="92" xfId="4" applyFont="1" applyFill="1" applyBorder="1" applyAlignment="1">
      <alignment vertical="center" wrapText="1"/>
    </xf>
    <xf numFmtId="44" fontId="6" fillId="4" borderId="56" xfId="4" applyFont="1" applyFill="1" applyBorder="1" applyAlignment="1" applyProtection="1">
      <alignment horizontal="right" vertical="center" wrapText="1" readingOrder="1"/>
    </xf>
    <xf numFmtId="44" fontId="6" fillId="4" borderId="92" xfId="4" applyFont="1" applyFill="1" applyBorder="1" applyAlignment="1" applyProtection="1">
      <alignment horizontal="right" vertical="center" wrapText="1" readingOrder="1"/>
    </xf>
    <xf numFmtId="44" fontId="23" fillId="4" borderId="42" xfId="4" applyFont="1" applyFill="1" applyBorder="1" applyAlignment="1">
      <alignment vertical="center"/>
    </xf>
    <xf numFmtId="167" fontId="0" fillId="0" borderId="0" xfId="0" applyNumberFormat="1" applyFont="1"/>
    <xf numFmtId="44" fontId="18" fillId="4" borderId="0" xfId="4" applyFont="1" applyFill="1" applyBorder="1" applyAlignment="1">
      <alignment vertical="center" wrapText="1"/>
    </xf>
    <xf numFmtId="44" fontId="6" fillId="4" borderId="0" xfId="4" applyFont="1" applyFill="1" applyBorder="1" applyAlignment="1" applyProtection="1">
      <alignment horizontal="right" vertical="center" wrapText="1" readingOrder="1"/>
    </xf>
    <xf numFmtId="44" fontId="6" fillId="4" borderId="6" xfId="4" applyFont="1" applyFill="1" applyBorder="1" applyAlignment="1" applyProtection="1">
      <alignment horizontal="right" vertical="center" wrapText="1" readingOrder="1"/>
    </xf>
    <xf numFmtId="44" fontId="6" fillId="4" borderId="62" xfId="4" applyFont="1" applyFill="1" applyBorder="1" applyAlignment="1" applyProtection="1">
      <alignment horizontal="right" vertical="center" wrapText="1" readingOrder="1"/>
    </xf>
    <xf numFmtId="4" fontId="0" fillId="0" borderId="0" xfId="0" applyNumberFormat="1" applyBorder="1"/>
    <xf numFmtId="0" fontId="0" fillId="0" borderId="0" xfId="0" applyAlignment="1">
      <alignment horizontal="center"/>
    </xf>
    <xf numFmtId="4" fontId="0" fillId="0" borderId="0" xfId="0" applyNumberFormat="1" applyFont="1" applyFill="1" applyBorder="1" applyAlignment="1" applyProtection="1">
      <alignment horizontal="center" vertical="top" wrapText="1" readingOrder="1"/>
    </xf>
    <xf numFmtId="4" fontId="0" fillId="0" borderId="55" xfId="0" applyNumberFormat="1" applyFont="1" applyFill="1" applyBorder="1" applyAlignment="1" applyProtection="1">
      <alignment horizontal="center" vertical="top" wrapText="1" readingOrder="1"/>
    </xf>
    <xf numFmtId="4" fontId="0" fillId="0" borderId="8" xfId="0" applyNumberFormat="1" applyFont="1" applyFill="1" applyBorder="1" applyAlignment="1" applyProtection="1">
      <alignment horizontal="center" vertical="top" wrapText="1" readingOrder="1"/>
    </xf>
    <xf numFmtId="4" fontId="28" fillId="0" borderId="0" xfId="0" applyNumberFormat="1" applyFont="1" applyFill="1" applyBorder="1" applyAlignment="1" applyProtection="1">
      <alignment horizontal="center" vertical="top" wrapText="1" readingOrder="1"/>
    </xf>
    <xf numFmtId="44" fontId="9" fillId="0" borderId="42" xfId="4" applyFont="1" applyFill="1" applyBorder="1" applyAlignment="1" applyProtection="1">
      <alignment horizontal="center" vertical="center" wrapText="1" readingOrder="1"/>
    </xf>
    <xf numFmtId="44" fontId="9" fillId="0" borderId="70" xfId="4" applyFont="1" applyFill="1" applyBorder="1" applyAlignment="1" applyProtection="1">
      <alignment horizontal="center" vertical="center" wrapText="1" readingOrder="1"/>
    </xf>
    <xf numFmtId="0" fontId="24" fillId="0" borderId="42" xfId="0" applyFont="1" applyFill="1" applyBorder="1" applyAlignment="1">
      <alignment vertical="center" wrapText="1"/>
    </xf>
    <xf numFmtId="0" fontId="0" fillId="0" borderId="34" xfId="0" applyFill="1" applyBorder="1"/>
    <xf numFmtId="0" fontId="0" fillId="0" borderId="43" xfId="0" applyFill="1" applyBorder="1"/>
    <xf numFmtId="44" fontId="0" fillId="0" borderId="42" xfId="4" applyFont="1" applyFill="1" applyBorder="1" applyAlignment="1">
      <alignment horizontal="center" vertical="center"/>
    </xf>
    <xf numFmtId="44" fontId="0" fillId="0" borderId="43" xfId="4" applyFont="1" applyFill="1" applyBorder="1" applyAlignment="1">
      <alignment horizontal="center" vertical="center"/>
    </xf>
    <xf numFmtId="0" fontId="24" fillId="0" borderId="55" xfId="0" applyFont="1" applyFill="1" applyBorder="1" applyAlignment="1">
      <alignment vertical="center" wrapText="1"/>
    </xf>
    <xf numFmtId="0" fontId="0" fillId="0" borderId="0" xfId="0" applyFill="1"/>
    <xf numFmtId="0" fontId="0" fillId="0" borderId="8" xfId="0" applyFill="1" applyBorder="1"/>
    <xf numFmtId="44" fontId="0" fillId="0" borderId="55" xfId="4" applyFont="1" applyFill="1" applyBorder="1" applyAlignment="1">
      <alignment horizontal="center" vertical="center"/>
    </xf>
    <xf numFmtId="44" fontId="0" fillId="0" borderId="8" xfId="4" applyFont="1" applyFill="1" applyBorder="1" applyAlignment="1">
      <alignment horizontal="center" vertical="center"/>
    </xf>
    <xf numFmtId="0" fontId="24" fillId="0" borderId="80" xfId="0" applyFont="1" applyFill="1" applyBorder="1" applyAlignment="1">
      <alignment vertical="center" wrapText="1"/>
    </xf>
    <xf numFmtId="0" fontId="0" fillId="0" borderId="1" xfId="0" applyFill="1" applyBorder="1"/>
    <xf numFmtId="0" fontId="0" fillId="0" borderId="47" xfId="0" applyFill="1" applyBorder="1"/>
    <xf numFmtId="44" fontId="0" fillId="0" borderId="80" xfId="4" applyFont="1" applyFill="1" applyBorder="1" applyAlignment="1">
      <alignment horizontal="center" vertical="center"/>
    </xf>
    <xf numFmtId="44" fontId="0" fillId="0" borderId="47" xfId="4" applyFont="1" applyFill="1" applyBorder="1" applyAlignment="1">
      <alignment horizontal="center" vertical="center"/>
    </xf>
    <xf numFmtId="0" fontId="24" fillId="0" borderId="51" xfId="0" applyFont="1" applyFill="1" applyBorder="1" applyAlignment="1">
      <alignment vertical="center" wrapText="1"/>
    </xf>
    <xf numFmtId="0" fontId="0" fillId="0" borderId="35" xfId="0" applyFill="1" applyBorder="1"/>
    <xf numFmtId="0" fontId="0" fillId="0" borderId="36" xfId="0" applyFill="1" applyBorder="1"/>
    <xf numFmtId="44" fontId="0" fillId="0" borderId="51" xfId="4" applyFont="1" applyFill="1" applyBorder="1" applyAlignment="1">
      <alignment horizontal="center" vertical="center"/>
    </xf>
    <xf numFmtId="44" fontId="0" fillId="0" borderId="36" xfId="4" applyFont="1" applyFill="1" applyBorder="1" applyAlignment="1">
      <alignment horizontal="center" vertical="center"/>
    </xf>
    <xf numFmtId="0" fontId="0" fillId="0" borderId="35" xfId="0" applyBorder="1" applyAlignment="1">
      <alignment horizontal="center"/>
    </xf>
    <xf numFmtId="0" fontId="0" fillId="0" borderId="0" xfId="0" applyAlignment="1">
      <alignment horizontal="center" wrapText="1"/>
    </xf>
    <xf numFmtId="0" fontId="0" fillId="0" borderId="0" xfId="0" applyAlignment="1">
      <alignment horizontal="center" vertical="center" wrapText="1"/>
    </xf>
    <xf numFmtId="49" fontId="11" fillId="0" borderId="0" xfId="0" applyNumberFormat="1"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Border="1" applyAlignment="1">
      <alignment horizontal="center"/>
    </xf>
    <xf numFmtId="49" fontId="13" fillId="0" borderId="0" xfId="0" applyNumberFormat="1" applyFont="1" applyBorder="1" applyAlignment="1">
      <alignment horizontal="center"/>
    </xf>
    <xf numFmtId="0" fontId="19" fillId="0" borderId="0" xfId="0" applyFont="1" applyAlignment="1">
      <alignment horizontal="center"/>
    </xf>
    <xf numFmtId="4" fontId="10" fillId="0" borderId="85" xfId="0" applyNumberFormat="1" applyFont="1" applyBorder="1" applyAlignment="1" applyProtection="1">
      <alignment horizontal="center" vertical="center" wrapText="1" readingOrder="1"/>
    </xf>
    <xf numFmtId="4" fontId="10" fillId="0" borderId="89" xfId="0" applyNumberFormat="1" applyFont="1" applyBorder="1" applyAlignment="1" applyProtection="1">
      <alignment horizontal="center" vertical="center" wrapText="1" readingOrder="1"/>
    </xf>
    <xf numFmtId="4" fontId="10" fillId="0" borderId="42" xfId="0" applyNumberFormat="1" applyFont="1" applyBorder="1" applyAlignment="1" applyProtection="1">
      <alignment horizontal="center" vertical="center" wrapText="1" readingOrder="1"/>
    </xf>
    <xf numFmtId="4" fontId="10" fillId="0" borderId="90" xfId="0" applyNumberFormat="1" applyFont="1" applyBorder="1" applyAlignment="1" applyProtection="1">
      <alignment horizontal="center" vertical="center" wrapText="1" readingOrder="1"/>
    </xf>
    <xf numFmtId="4" fontId="10" fillId="0" borderId="76" xfId="0" applyNumberFormat="1" applyFont="1" applyBorder="1" applyAlignment="1" applyProtection="1">
      <alignment horizontal="center" vertical="center" wrapText="1" readingOrder="1"/>
    </xf>
    <xf numFmtId="49" fontId="11" fillId="0" borderId="0" xfId="0" applyNumberFormat="1" applyFont="1" applyBorder="1" applyAlignment="1">
      <alignment horizontal="center" vertical="center"/>
    </xf>
    <xf numFmtId="49" fontId="12" fillId="0" borderId="0" xfId="0" applyNumberFormat="1" applyFont="1" applyBorder="1" applyAlignment="1">
      <alignment horizontal="center"/>
    </xf>
    <xf numFmtId="49" fontId="12" fillId="0" borderId="1" xfId="0" applyNumberFormat="1" applyFont="1" applyBorder="1" applyAlignment="1">
      <alignment horizontal="center"/>
    </xf>
    <xf numFmtId="49" fontId="11" fillId="0" borderId="1" xfId="0" applyNumberFormat="1" applyFont="1" applyBorder="1" applyAlignment="1">
      <alignment horizontal="center" vertical="center"/>
    </xf>
    <xf numFmtId="4" fontId="10" fillId="0" borderId="34" xfId="0" applyNumberFormat="1" applyFont="1" applyBorder="1" applyAlignment="1" applyProtection="1">
      <alignment horizontal="center" vertical="center" wrapText="1" readingOrder="1"/>
    </xf>
    <xf numFmtId="4" fontId="10" fillId="0" borderId="43" xfId="0" applyNumberFormat="1" applyFont="1" applyBorder="1" applyAlignment="1" applyProtection="1">
      <alignment horizontal="center" vertical="center" wrapText="1" readingOrder="1"/>
    </xf>
    <xf numFmtId="0" fontId="2" fillId="0" borderId="51" xfId="0" applyFont="1" applyBorder="1" applyAlignment="1">
      <alignment horizontal="left"/>
    </xf>
    <xf numFmtId="0" fontId="2" fillId="0" borderId="35" xfId="0" applyFont="1" applyBorder="1" applyAlignment="1">
      <alignment horizontal="left"/>
    </xf>
    <xf numFmtId="0" fontId="0" fillId="0" borderId="80" xfId="0" applyBorder="1" applyAlignment="1">
      <alignment horizontal="center"/>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80" xfId="0" applyBorder="1" applyAlignment="1">
      <alignment horizontal="center" vertical="center" wrapText="1"/>
    </xf>
    <xf numFmtId="0" fontId="0" fillId="0" borderId="1" xfId="0" applyBorder="1" applyAlignment="1">
      <alignment horizontal="center" vertical="center" wrapText="1"/>
    </xf>
    <xf numFmtId="0" fontId="0" fillId="0" borderId="47" xfId="0" applyBorder="1" applyAlignment="1">
      <alignment horizontal="center" vertical="center" wrapText="1"/>
    </xf>
    <xf numFmtId="4" fontId="6" fillId="0" borderId="54" xfId="0" applyNumberFormat="1" applyFont="1" applyBorder="1" applyAlignment="1" applyProtection="1">
      <alignment horizontal="center" vertical="center" wrapText="1" readingOrder="1"/>
    </xf>
    <xf numFmtId="4" fontId="6" fillId="0" borderId="35" xfId="0" applyNumberFormat="1" applyFont="1" applyBorder="1" applyAlignment="1" applyProtection="1">
      <alignment horizontal="center" vertical="center" wrapText="1" readingOrder="1"/>
    </xf>
    <xf numFmtId="4" fontId="6" fillId="0" borderId="81" xfId="0" applyNumberFormat="1" applyFont="1" applyBorder="1" applyAlignment="1" applyProtection="1">
      <alignment horizontal="center" vertical="center" wrapText="1" readingOrder="1"/>
    </xf>
    <xf numFmtId="4" fontId="6" fillId="0" borderId="84" xfId="0" applyNumberFormat="1" applyFont="1" applyBorder="1" applyAlignment="1" applyProtection="1">
      <alignment horizontal="center" vertical="center" wrapText="1" readingOrder="1"/>
    </xf>
    <xf numFmtId="4" fontId="6" fillId="0" borderId="83" xfId="0" applyNumberFormat="1" applyFont="1" applyBorder="1" applyAlignment="1" applyProtection="1">
      <alignment horizontal="center" vertical="center" wrapText="1" readingOrder="1"/>
    </xf>
    <xf numFmtId="4" fontId="6" fillId="0" borderId="36" xfId="0" applyNumberFormat="1" applyFont="1" applyBorder="1" applyAlignment="1" applyProtection="1">
      <alignment horizontal="center" vertical="center" wrapText="1" readingOrder="1"/>
    </xf>
    <xf numFmtId="0" fontId="7" fillId="0" borderId="85" xfId="0" applyNumberFormat="1" applyFont="1" applyBorder="1" applyAlignment="1" applyProtection="1">
      <alignment vertical="center" wrapText="1" readingOrder="1"/>
    </xf>
    <xf numFmtId="0" fontId="7" fillId="0" borderId="86" xfId="0" applyNumberFormat="1" applyFont="1" applyBorder="1" applyAlignment="1" applyProtection="1">
      <alignment vertical="center" wrapText="1" readingOrder="1"/>
    </xf>
    <xf numFmtId="4" fontId="6" fillId="0" borderId="85" xfId="0" applyNumberFormat="1" applyFont="1" applyBorder="1" applyAlignment="1" applyProtection="1">
      <alignment horizontal="center" vertical="center" wrapText="1" readingOrder="1"/>
    </xf>
    <xf numFmtId="4" fontId="6" fillId="0" borderId="87" xfId="0" applyNumberFormat="1" applyFont="1" applyBorder="1" applyAlignment="1" applyProtection="1">
      <alignment horizontal="center" vertical="center" wrapText="1" readingOrder="1"/>
    </xf>
    <xf numFmtId="4" fontId="6" fillId="0" borderId="88" xfId="0" applyNumberFormat="1" applyFont="1" applyBorder="1" applyAlignment="1" applyProtection="1">
      <alignment horizontal="center" vertical="center" wrapText="1" readingOrder="1"/>
    </xf>
    <xf numFmtId="0" fontId="7" fillId="0" borderId="81" xfId="0" applyNumberFormat="1" applyFont="1" applyBorder="1" applyAlignment="1" applyProtection="1">
      <alignment vertical="center" wrapText="1" readingOrder="1"/>
    </xf>
    <xf numFmtId="0" fontId="7" fillId="0" borderId="82" xfId="0" applyNumberFormat="1" applyFont="1" applyBorder="1" applyAlignment="1" applyProtection="1">
      <alignment vertical="center" wrapText="1" readingOrder="1"/>
    </xf>
    <xf numFmtId="4" fontId="6" fillId="0" borderId="51" xfId="0" applyNumberFormat="1" applyFont="1" applyBorder="1" applyAlignment="1" applyProtection="1">
      <alignment horizontal="center" vertical="center" wrapText="1" readingOrder="1"/>
    </xf>
    <xf numFmtId="4" fontId="6" fillId="0" borderId="86" xfId="0" applyNumberFormat="1" applyFont="1" applyBorder="1" applyAlignment="1" applyProtection="1">
      <alignment horizontal="center" vertical="center" wrapText="1" readingOrder="1"/>
    </xf>
    <xf numFmtId="4" fontId="6" fillId="0" borderId="58" xfId="0" applyNumberFormat="1" applyFont="1" applyBorder="1" applyAlignment="1" applyProtection="1">
      <alignment horizontal="center" vertical="center" wrapText="1" readingOrder="1"/>
    </xf>
    <xf numFmtId="4" fontId="6" fillId="0" borderId="59" xfId="0" applyNumberFormat="1" applyFont="1" applyBorder="1" applyAlignment="1" applyProtection="1">
      <alignment horizontal="center" vertical="center" wrapText="1" readingOrder="1"/>
    </xf>
    <xf numFmtId="0" fontId="2" fillId="0" borderId="42" xfId="0" applyFont="1" applyBorder="1" applyAlignment="1">
      <alignment horizontal="center"/>
    </xf>
    <xf numFmtId="0" fontId="2" fillId="0" borderId="43" xfId="0" applyFont="1" applyBorder="1" applyAlignment="1">
      <alignment horizontal="center"/>
    </xf>
    <xf numFmtId="0" fontId="7" fillId="0" borderId="34" xfId="0" applyNumberFormat="1" applyFont="1" applyBorder="1" applyAlignment="1" applyProtection="1">
      <alignment horizontal="center" vertical="center" wrapText="1" readingOrder="1"/>
    </xf>
    <xf numFmtId="0" fontId="7" fillId="0" borderId="43" xfId="0" applyNumberFormat="1" applyFont="1" applyBorder="1" applyAlignment="1" applyProtection="1">
      <alignment horizontal="center" vertical="center" wrapText="1" readingOrder="1"/>
    </xf>
    <xf numFmtId="0" fontId="31" fillId="0" borderId="42" xfId="0" applyNumberFormat="1" applyFont="1" applyBorder="1" applyAlignment="1" applyProtection="1">
      <alignment horizontal="right" vertical="center" wrapText="1" readingOrder="1"/>
    </xf>
    <xf numFmtId="0" fontId="31" fillId="0" borderId="64" xfId="0" applyNumberFormat="1" applyFont="1" applyBorder="1" applyAlignment="1" applyProtection="1">
      <alignment horizontal="right" vertical="center" wrapText="1" readingOrder="1"/>
    </xf>
    <xf numFmtId="0" fontId="31" fillId="0" borderId="39" xfId="0" applyNumberFormat="1" applyFont="1" applyBorder="1" applyAlignment="1" applyProtection="1">
      <alignment horizontal="right" vertical="center" wrapText="1" readingOrder="1"/>
    </xf>
    <xf numFmtId="44" fontId="31" fillId="0" borderId="42" xfId="4" applyFont="1" applyBorder="1" applyAlignment="1" applyProtection="1">
      <alignment horizontal="center" vertical="center" wrapText="1" readingOrder="1"/>
    </xf>
    <xf numFmtId="44" fontId="31" fillId="0" borderId="34" xfId="4" applyFont="1" applyBorder="1" applyAlignment="1" applyProtection="1">
      <alignment horizontal="center" vertical="center" wrapText="1" readingOrder="1"/>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51"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7" fillId="0" borderId="42" xfId="0" applyNumberFormat="1" applyFont="1" applyBorder="1" applyAlignment="1" applyProtection="1">
      <alignment horizontal="center" vertical="center" wrapText="1" readingOrder="1"/>
    </xf>
    <xf numFmtId="0" fontId="2" fillId="0" borderId="51" xfId="0" applyFont="1" applyBorder="1" applyAlignment="1">
      <alignment horizontal="center"/>
    </xf>
    <xf numFmtId="0" fontId="2" fillId="0" borderId="35" xfId="0" applyFont="1" applyBorder="1" applyAlignment="1">
      <alignment horizontal="center"/>
    </xf>
    <xf numFmtId="44" fontId="0" fillId="0" borderId="34" xfId="0" applyNumberFormat="1" applyBorder="1" applyAlignment="1">
      <alignment horizontal="center"/>
    </xf>
    <xf numFmtId="0" fontId="0" fillId="0" borderId="34" xfId="0" applyBorder="1" applyAlignment="1">
      <alignment horizontal="center"/>
    </xf>
    <xf numFmtId="0" fontId="0" fillId="0" borderId="0" xfId="0" applyFill="1" applyBorder="1"/>
    <xf numFmtId="49" fontId="31" fillId="2" borderId="42" xfId="0" applyNumberFormat="1" applyFont="1" applyFill="1" applyBorder="1" applyAlignment="1" applyProtection="1">
      <alignment horizontal="left" vertical="top" wrapText="1" readingOrder="1"/>
    </xf>
    <xf numFmtId="49" fontId="31" fillId="2" borderId="34" xfId="0" applyNumberFormat="1" applyFont="1" applyFill="1" applyBorder="1" applyAlignment="1" applyProtection="1">
      <alignment horizontal="left" vertical="top" wrapText="1" readingOrder="1"/>
    </xf>
    <xf numFmtId="44" fontId="5" fillId="2" borderId="34" xfId="4" applyFont="1" applyFill="1" applyBorder="1" applyAlignment="1" applyProtection="1">
      <alignment horizontal="center" vertical="center" wrapText="1" readingOrder="1"/>
    </xf>
    <xf numFmtId="0" fontId="7" fillId="0" borderId="70" xfId="0" applyNumberFormat="1" applyFont="1" applyBorder="1" applyAlignment="1" applyProtection="1">
      <alignment horizontal="center" vertical="center" wrapText="1" readingOrder="1"/>
    </xf>
    <xf numFmtId="0" fontId="7" fillId="0" borderId="64"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50" xfId="0" applyNumberFormat="1" applyFont="1" applyBorder="1" applyAlignment="1" applyProtection="1">
      <alignment horizontal="center" vertical="center" wrapText="1" readingOrder="1"/>
    </xf>
    <xf numFmtId="49" fontId="31" fillId="0" borderId="42" xfId="0" applyNumberFormat="1" applyFont="1" applyBorder="1" applyAlignment="1" applyProtection="1">
      <alignment horizontal="left" vertical="top" wrapText="1" readingOrder="1"/>
    </xf>
    <xf numFmtId="49" fontId="31" fillId="0" borderId="34" xfId="0" applyNumberFormat="1" applyFont="1" applyBorder="1" applyAlignment="1" applyProtection="1">
      <alignment horizontal="left" vertical="top" wrapText="1" readingOrder="1"/>
    </xf>
    <xf numFmtId="4" fontId="5" fillId="0" borderId="34" xfId="0" applyNumberFormat="1" applyFont="1" applyBorder="1" applyAlignment="1" applyProtection="1">
      <alignment horizontal="right" vertical="center" wrapText="1" readingOrder="1"/>
    </xf>
    <xf numFmtId="4" fontId="28" fillId="0" borderId="0" xfId="0" applyNumberFormat="1" applyFont="1" applyBorder="1" applyAlignment="1" applyProtection="1">
      <alignment horizontal="center" vertical="top" wrapText="1" readingOrder="1"/>
    </xf>
    <xf numFmtId="4" fontId="28" fillId="0" borderId="56" xfId="0" applyNumberFormat="1" applyFont="1" applyBorder="1" applyAlignment="1" applyProtection="1">
      <alignment horizontal="center" vertical="top" wrapText="1" readingOrder="1"/>
    </xf>
    <xf numFmtId="0" fontId="5" fillId="0" borderId="34" xfId="0" applyNumberFormat="1" applyFont="1" applyBorder="1" applyAlignment="1" applyProtection="1">
      <alignment horizontal="center" vertical="center" wrapText="1" readingOrder="1"/>
    </xf>
    <xf numFmtId="0" fontId="5" fillId="0" borderId="64" xfId="0" applyNumberFormat="1" applyFont="1" applyBorder="1" applyAlignment="1" applyProtection="1">
      <alignment horizontal="center" vertical="center" wrapText="1" readingOrder="1"/>
    </xf>
    <xf numFmtId="4" fontId="5" fillId="0" borderId="42" xfId="0" applyNumberFormat="1" applyFont="1" applyBorder="1" applyAlignment="1" applyProtection="1">
      <alignment horizontal="center" vertical="center" wrapText="1" readingOrder="1"/>
    </xf>
    <xf numFmtId="4" fontId="5" fillId="0" borderId="34" xfId="0" applyNumberFormat="1" applyFont="1" applyBorder="1" applyAlignment="1" applyProtection="1">
      <alignment horizontal="center" vertical="center" wrapText="1" readingOrder="1"/>
    </xf>
    <xf numFmtId="4" fontId="5" fillId="0" borderId="43" xfId="0" applyNumberFormat="1" applyFont="1" applyBorder="1" applyAlignment="1" applyProtection="1">
      <alignment horizontal="center" vertical="center" wrapText="1" readingOrder="1"/>
    </xf>
    <xf numFmtId="0" fontId="7" fillId="0" borderId="51" xfId="0" applyNumberFormat="1" applyFont="1" applyBorder="1" applyAlignment="1" applyProtection="1">
      <alignment horizontal="center" vertical="center" wrapText="1" readingOrder="1"/>
    </xf>
    <xf numFmtId="0" fontId="7" fillId="0" borderId="35" xfId="0" applyNumberFormat="1" applyFont="1" applyBorder="1" applyAlignment="1" applyProtection="1">
      <alignment horizontal="center" vertical="center" wrapText="1" readingOrder="1"/>
    </xf>
    <xf numFmtId="0" fontId="7" fillId="0" borderId="3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8" fillId="0" borderId="37" xfId="0" applyNumberFormat="1" applyFont="1" applyBorder="1" applyAlignment="1" applyProtection="1">
      <alignment horizontal="center" vertical="center" wrapText="1" readingOrder="1"/>
    </xf>
    <xf numFmtId="0" fontId="8" fillId="0" borderId="38" xfId="0" applyNumberFormat="1" applyFont="1" applyBorder="1" applyAlignment="1" applyProtection="1">
      <alignment horizontal="center" vertical="center" wrapText="1" readingOrder="1"/>
    </xf>
    <xf numFmtId="0" fontId="8" fillId="0" borderId="39" xfId="0" applyNumberFormat="1" applyFont="1" applyBorder="1" applyAlignment="1" applyProtection="1">
      <alignment horizontal="center" vertical="center" wrapText="1" readingOrder="1"/>
    </xf>
    <xf numFmtId="0" fontId="7" fillId="0" borderId="40" xfId="0" applyNumberFormat="1" applyFont="1" applyBorder="1" applyAlignment="1" applyProtection="1">
      <alignment horizontal="center" vertical="center" wrapText="1" readingOrder="1"/>
    </xf>
    <xf numFmtId="0" fontId="7" fillId="0" borderId="41" xfId="0" applyNumberFormat="1" applyFont="1" applyBorder="1" applyAlignment="1" applyProtection="1">
      <alignment horizontal="center" vertical="center" wrapText="1" readingOrder="1"/>
    </xf>
    <xf numFmtId="0" fontId="7" fillId="0" borderId="2" xfId="0" applyNumberFormat="1" applyFont="1" applyBorder="1" applyAlignment="1" applyProtection="1">
      <alignment horizontal="center" vertical="center" wrapText="1" readingOrder="1"/>
    </xf>
    <xf numFmtId="0" fontId="7" fillId="0" borderId="30" xfId="0" applyNumberFormat="1" applyFont="1" applyBorder="1" applyAlignment="1" applyProtection="1">
      <alignment horizontal="center" vertical="center" wrapText="1" readingOrder="1"/>
    </xf>
    <xf numFmtId="0" fontId="7" fillId="0" borderId="71" xfId="0" applyNumberFormat="1" applyFont="1" applyBorder="1" applyAlignment="1" applyProtection="1">
      <alignment horizontal="center" vertical="center" wrapText="1" readingOrder="1"/>
    </xf>
    <xf numFmtId="0" fontId="7" fillId="0" borderId="17" xfId="0" applyNumberFormat="1" applyFont="1" applyBorder="1" applyAlignment="1" applyProtection="1">
      <alignment horizontal="center" vertical="center" wrapText="1" readingOrder="1"/>
    </xf>
    <xf numFmtId="0" fontId="7" fillId="0" borderId="5" xfId="0" applyNumberFormat="1" applyFont="1" applyBorder="1" applyAlignment="1" applyProtection="1">
      <alignment horizontal="center" vertical="center" wrapText="1" readingOrder="1"/>
    </xf>
    <xf numFmtId="0" fontId="7" fillId="0" borderId="6" xfId="0" applyNumberFormat="1" applyFont="1" applyBorder="1" applyAlignment="1" applyProtection="1">
      <alignment horizontal="center" vertical="center" wrapText="1" readingOrder="1"/>
    </xf>
    <xf numFmtId="0" fontId="7" fillId="0" borderId="7" xfId="0" applyNumberFormat="1" applyFont="1" applyBorder="1" applyAlignment="1" applyProtection="1">
      <alignment horizontal="center" vertical="center" wrapText="1" readingOrder="1"/>
    </xf>
    <xf numFmtId="49" fontId="29" fillId="0" borderId="55" xfId="0" applyNumberFormat="1" applyFont="1" applyBorder="1" applyAlignment="1" applyProtection="1">
      <alignment horizontal="left" vertical="top" wrapText="1" readingOrder="1"/>
    </xf>
    <xf numFmtId="49" fontId="29" fillId="0" borderId="56" xfId="0" applyNumberFormat="1" applyFont="1" applyBorder="1" applyAlignment="1" applyProtection="1">
      <alignment horizontal="left" vertical="top" wrapText="1" readingOrder="1"/>
    </xf>
    <xf numFmtId="49" fontId="29" fillId="0" borderId="57" xfId="0" applyNumberFormat="1" applyFont="1" applyBorder="1" applyAlignment="1" applyProtection="1">
      <alignment horizontal="left" vertical="top" wrapText="1" readingOrder="1"/>
    </xf>
    <xf numFmtId="49" fontId="29" fillId="0" borderId="58" xfId="0" applyNumberFormat="1" applyFont="1" applyBorder="1" applyAlignment="1" applyProtection="1">
      <alignment horizontal="center" vertical="top" wrapText="1" readingOrder="1"/>
    </xf>
    <xf numFmtId="49" fontId="29" fillId="0" borderId="8" xfId="0" applyNumberFormat="1" applyFont="1" applyBorder="1" applyAlignment="1" applyProtection="1">
      <alignment horizontal="center" vertical="top" wrapText="1" readingOrder="1"/>
    </xf>
    <xf numFmtId="4" fontId="28" fillId="0" borderId="80" xfId="0" applyNumberFormat="1" applyFont="1" applyBorder="1" applyAlignment="1" applyProtection="1">
      <alignment horizontal="center" vertical="top" wrapText="1" readingOrder="1"/>
    </xf>
    <xf numFmtId="4" fontId="28" fillId="0" borderId="95" xfId="0" applyNumberFormat="1" applyFont="1" applyBorder="1" applyAlignment="1" applyProtection="1">
      <alignment horizontal="center" vertical="top" wrapText="1" readingOrder="1"/>
    </xf>
    <xf numFmtId="4" fontId="28" fillId="0" borderId="96" xfId="0" applyNumberFormat="1" applyFont="1" applyBorder="1" applyAlignment="1" applyProtection="1">
      <alignment horizontal="center" vertical="top" wrapText="1" readingOrder="1"/>
    </xf>
    <xf numFmtId="0" fontId="7" fillId="2" borderId="42" xfId="0" applyNumberFormat="1" applyFont="1" applyFill="1" applyBorder="1" applyAlignment="1" applyProtection="1">
      <alignment horizontal="left" vertical="center" wrapText="1" readingOrder="1"/>
    </xf>
    <xf numFmtId="0" fontId="7" fillId="2" borderId="34" xfId="0" applyNumberFormat="1" applyFont="1" applyFill="1" applyBorder="1" applyAlignment="1" applyProtection="1">
      <alignment horizontal="left" vertical="center" wrapText="1" readingOrder="1"/>
    </xf>
    <xf numFmtId="49" fontId="32" fillId="0" borderId="55" xfId="0" applyNumberFormat="1" applyFont="1" applyBorder="1" applyAlignment="1" applyProtection="1">
      <alignment horizontal="left" vertical="top" wrapText="1" readingOrder="1"/>
    </xf>
    <xf numFmtId="49" fontId="32" fillId="0" borderId="56" xfId="0" applyNumberFormat="1" applyFont="1" applyBorder="1" applyAlignment="1" applyProtection="1">
      <alignment horizontal="left" vertical="top" wrapText="1" readingOrder="1"/>
    </xf>
    <xf numFmtId="49" fontId="32" fillId="0" borderId="57" xfId="0" applyNumberFormat="1" applyFont="1" applyBorder="1" applyAlignment="1" applyProtection="1">
      <alignment horizontal="left" vertical="top" wrapText="1" readingOrder="1"/>
    </xf>
    <xf numFmtId="4" fontId="28" fillId="0" borderId="55" xfId="0" applyNumberFormat="1" applyFont="1" applyBorder="1" applyAlignment="1" applyProtection="1">
      <alignment horizontal="center" vertical="top" wrapText="1" readingOrder="1"/>
    </xf>
    <xf numFmtId="4" fontId="28" fillId="0" borderId="60" xfId="0" applyNumberFormat="1" applyFont="1" applyBorder="1" applyAlignment="1" applyProtection="1">
      <alignment horizontal="center" vertical="top" wrapText="1" readingOrder="1"/>
    </xf>
    <xf numFmtId="49" fontId="29" fillId="0" borderId="0" xfId="0" applyNumberFormat="1" applyFont="1" applyBorder="1" applyAlignment="1" applyProtection="1">
      <alignment horizontal="left" vertical="top" wrapText="1" readingOrder="1"/>
    </xf>
    <xf numFmtId="49" fontId="29" fillId="0" borderId="59" xfId="0" applyNumberFormat="1" applyFont="1" applyBorder="1" applyAlignment="1" applyProtection="1">
      <alignment horizontal="left" vertical="top" wrapText="1" readingOrder="1"/>
    </xf>
    <xf numFmtId="4" fontId="28" fillId="0" borderId="8" xfId="0" applyNumberFormat="1" applyFont="1" applyBorder="1" applyAlignment="1" applyProtection="1">
      <alignment horizontal="center" vertical="top" wrapText="1" readingOrder="1"/>
    </xf>
    <xf numFmtId="49" fontId="32" fillId="0" borderId="0" xfId="0" applyNumberFormat="1" applyFont="1" applyBorder="1" applyAlignment="1" applyProtection="1">
      <alignment horizontal="left" vertical="top" wrapText="1" readingOrder="1"/>
    </xf>
    <xf numFmtId="49" fontId="32" fillId="0" borderId="59" xfId="0" applyNumberFormat="1" applyFont="1" applyBorder="1" applyAlignment="1" applyProtection="1">
      <alignment horizontal="left" vertical="top" wrapText="1" readingOrder="1"/>
    </xf>
    <xf numFmtId="49" fontId="29" fillId="0" borderId="60" xfId="0" applyNumberFormat="1" applyFont="1" applyBorder="1" applyAlignment="1" applyProtection="1">
      <alignment horizontal="center" vertical="top" wrapText="1" readingOrder="1"/>
    </xf>
    <xf numFmtId="2" fontId="28" fillId="0" borderId="55" xfId="0" applyNumberFormat="1" applyFont="1" applyBorder="1" applyAlignment="1" applyProtection="1">
      <alignment horizontal="center" vertical="top" wrapText="1" readingOrder="1"/>
    </xf>
    <xf numFmtId="2" fontId="28" fillId="0" borderId="0" xfId="0" applyNumberFormat="1" applyFont="1" applyBorder="1" applyAlignment="1" applyProtection="1">
      <alignment horizontal="center" vertical="top" wrapText="1" readingOrder="1"/>
    </xf>
    <xf numFmtId="2" fontId="28" fillId="0" borderId="8" xfId="0" applyNumberFormat="1" applyFont="1" applyBorder="1" applyAlignment="1" applyProtection="1">
      <alignment horizontal="center" vertical="top" wrapText="1" readingOrder="1"/>
    </xf>
    <xf numFmtId="3" fontId="28" fillId="0" borderId="0" xfId="0" applyNumberFormat="1" applyFont="1" applyBorder="1" applyAlignment="1" applyProtection="1">
      <alignment horizontal="center" vertical="top" wrapText="1" readingOrder="1"/>
    </xf>
    <xf numFmtId="3" fontId="28" fillId="0" borderId="56" xfId="0" applyNumberFormat="1" applyFont="1" applyBorder="1" applyAlignment="1" applyProtection="1">
      <alignment horizontal="center" vertical="top" wrapText="1" readingOrder="1"/>
    </xf>
    <xf numFmtId="4" fontId="28" fillId="0" borderId="63" xfId="0" applyNumberFormat="1" applyFont="1" applyBorder="1" applyAlignment="1" applyProtection="1">
      <alignment horizontal="center" vertical="top" wrapText="1" readingOrder="1"/>
    </xf>
    <xf numFmtId="4" fontId="28" fillId="0" borderId="62" xfId="0" applyNumberFormat="1" applyFont="1" applyBorder="1" applyAlignment="1" applyProtection="1">
      <alignment horizontal="center" vertical="top" wrapText="1" readingOrder="1"/>
    </xf>
    <xf numFmtId="0" fontId="0" fillId="0" borderId="58" xfId="0" applyFont="1" applyBorder="1" applyAlignment="1">
      <alignment horizontal="center"/>
    </xf>
    <xf numFmtId="0" fontId="0" fillId="0" borderId="8" xfId="0" applyFont="1" applyBorder="1" applyAlignment="1">
      <alignment horizontal="center"/>
    </xf>
    <xf numFmtId="0" fontId="7" fillId="0" borderId="44" xfId="0" applyNumberFormat="1" applyFont="1" applyBorder="1" applyAlignment="1" applyProtection="1">
      <alignment horizontal="center" vertical="center" wrapText="1" readingOrder="1"/>
    </xf>
    <xf numFmtId="0" fontId="7" fillId="0" borderId="31" xfId="0" applyNumberFormat="1" applyFont="1" applyBorder="1" applyAlignment="1" applyProtection="1">
      <alignment horizontal="center" vertical="center" wrapText="1" readingOrder="1"/>
    </xf>
    <xf numFmtId="0" fontId="7" fillId="0" borderId="49" xfId="0" applyNumberFormat="1" applyFont="1" applyBorder="1" applyAlignment="1" applyProtection="1">
      <alignment horizontal="center" vertical="center" wrapText="1" readingOrder="1"/>
    </xf>
    <xf numFmtId="0" fontId="7" fillId="0" borderId="48" xfId="0" applyNumberFormat="1" applyFont="1" applyBorder="1" applyAlignment="1" applyProtection="1">
      <alignment horizontal="center" vertical="center" wrapText="1" readingOrder="1"/>
    </xf>
    <xf numFmtId="0" fontId="7" fillId="0" borderId="9" xfId="0" applyNumberFormat="1" applyFont="1" applyBorder="1" applyAlignment="1" applyProtection="1">
      <alignment horizontal="center" vertical="center" wrapText="1" readingOrder="1"/>
    </xf>
    <xf numFmtId="0" fontId="7" fillId="0" borderId="45" xfId="0" applyNumberFormat="1" applyFont="1" applyBorder="1" applyAlignment="1" applyProtection="1">
      <alignment horizontal="center" vertical="center" wrapText="1" readingOrder="1"/>
    </xf>
    <xf numFmtId="164" fontId="6" fillId="0" borderId="19" xfId="0" applyNumberFormat="1" applyFont="1" applyBorder="1" applyAlignment="1" applyProtection="1">
      <alignment horizontal="center" vertical="center" wrapText="1" readingOrder="1"/>
    </xf>
    <xf numFmtId="164" fontId="6" fillId="0" borderId="20" xfId="0" applyNumberFormat="1" applyFont="1" applyBorder="1" applyAlignment="1" applyProtection="1">
      <alignment horizontal="center" vertical="center" wrapText="1" readingOrder="1"/>
    </xf>
    <xf numFmtId="164" fontId="6" fillId="0" borderId="21" xfId="0" applyNumberFormat="1" applyFont="1" applyBorder="1" applyAlignment="1" applyProtection="1">
      <alignment horizontal="center" vertical="center" wrapText="1" readingOrder="1"/>
    </xf>
    <xf numFmtId="0" fontId="5" fillId="0" borderId="19" xfId="0" applyNumberFormat="1" applyFont="1" applyBorder="1" applyAlignment="1" applyProtection="1">
      <alignment horizontal="center" vertical="center" wrapText="1" readingOrder="1"/>
    </xf>
    <xf numFmtId="0" fontId="5" fillId="0" borderId="21" xfId="0" applyNumberFormat="1" applyFont="1" applyBorder="1" applyAlignment="1" applyProtection="1">
      <alignment horizontal="center" vertical="center" wrapText="1" readingOrder="1"/>
    </xf>
    <xf numFmtId="4" fontId="6" fillId="0" borderId="19" xfId="0" applyNumberFormat="1" applyFont="1" applyBorder="1" applyAlignment="1" applyProtection="1">
      <alignment horizontal="center" vertical="center" wrapText="1" readingOrder="1"/>
    </xf>
    <xf numFmtId="4" fontId="6" fillId="0" borderId="23" xfId="0" applyNumberFormat="1" applyFont="1" applyBorder="1" applyAlignment="1" applyProtection="1">
      <alignment horizontal="center" vertical="center" wrapText="1" readingOrder="1"/>
    </xf>
    <xf numFmtId="49" fontId="32" fillId="0" borderId="51" xfId="0" applyNumberFormat="1" applyFont="1" applyBorder="1" applyAlignment="1" applyProtection="1">
      <alignment horizontal="left" vertical="top" wrapText="1" readingOrder="1"/>
    </xf>
    <xf numFmtId="49" fontId="32" fillId="0" borderId="52" xfId="0" applyNumberFormat="1" applyFont="1" applyBorder="1" applyAlignment="1" applyProtection="1">
      <alignment horizontal="left" vertical="top" wrapText="1" readingOrder="1"/>
    </xf>
    <xf numFmtId="49" fontId="32" fillId="0" borderId="53" xfId="0" applyNumberFormat="1" applyFont="1" applyBorder="1" applyAlignment="1" applyProtection="1">
      <alignment horizontal="left" vertical="top" wrapText="1" readingOrder="1"/>
    </xf>
    <xf numFmtId="0" fontId="29" fillId="0" borderId="54" xfId="0" applyNumberFormat="1" applyFont="1" applyBorder="1" applyAlignment="1" applyProtection="1">
      <alignment horizontal="left" vertical="top" wrapText="1" readingOrder="1"/>
    </xf>
    <xf numFmtId="0" fontId="29" fillId="0" borderId="7" xfId="0" applyNumberFormat="1" applyFont="1" applyBorder="1" applyAlignment="1" applyProtection="1">
      <alignment horizontal="left" vertical="top" wrapText="1" readingOrder="1"/>
    </xf>
    <xf numFmtId="0" fontId="29" fillId="0" borderId="35" xfId="0" applyNumberFormat="1" applyFont="1" applyBorder="1" applyAlignment="1" applyProtection="1">
      <alignment horizontal="left" vertical="top" wrapText="1" readingOrder="1"/>
    </xf>
    <xf numFmtId="0" fontId="29" fillId="0" borderId="52" xfId="0" applyNumberFormat="1" applyFont="1" applyBorder="1" applyAlignment="1" applyProtection="1">
      <alignment horizontal="left" vertical="top" wrapText="1" readingOrder="1"/>
    </xf>
    <xf numFmtId="0" fontId="29" fillId="0" borderId="51" xfId="0" applyNumberFormat="1" applyFont="1" applyBorder="1" applyAlignment="1" applyProtection="1">
      <alignment horizontal="left" vertical="top" wrapText="1" readingOrder="1"/>
    </xf>
    <xf numFmtId="0" fontId="28" fillId="0" borderId="35" xfId="0" applyNumberFormat="1" applyFont="1" applyBorder="1" applyAlignment="1" applyProtection="1">
      <alignment horizontal="left" vertical="top" wrapText="1" readingOrder="1"/>
    </xf>
    <xf numFmtId="0" fontId="28" fillId="0" borderId="52" xfId="0" applyNumberFormat="1" applyFont="1" applyBorder="1" applyAlignment="1" applyProtection="1">
      <alignment horizontal="left" vertical="top" wrapText="1" readingOrder="1"/>
    </xf>
    <xf numFmtId="0" fontId="5" fillId="0" borderId="31" xfId="0" applyNumberFormat="1" applyFont="1" applyBorder="1" applyAlignment="1" applyProtection="1">
      <alignment horizontal="left" vertical="center" wrapText="1" readingOrder="1"/>
    </xf>
    <xf numFmtId="0" fontId="5" fillId="0" borderId="32" xfId="0" applyNumberFormat="1" applyFont="1" applyBorder="1" applyAlignment="1" applyProtection="1">
      <alignment horizontal="left" vertical="center" wrapText="1" readingOrder="1"/>
    </xf>
    <xf numFmtId="0" fontId="5" fillId="0" borderId="33" xfId="0" applyNumberFormat="1" applyFont="1" applyBorder="1" applyAlignment="1" applyProtection="1">
      <alignment horizontal="left" vertical="center" wrapText="1" readingOrder="1"/>
    </xf>
    <xf numFmtId="0" fontId="6" fillId="0" borderId="5" xfId="0" applyNumberFormat="1" applyFont="1" applyBorder="1" applyAlignment="1" applyProtection="1">
      <alignment horizontal="left" vertical="center" wrapText="1" indent="1" readingOrder="1"/>
    </xf>
    <xf numFmtId="0" fontId="6" fillId="0" borderId="6" xfId="0" applyNumberFormat="1" applyFont="1" applyBorder="1" applyAlignment="1" applyProtection="1">
      <alignment horizontal="left" vertical="center" wrapText="1" indent="1" readingOrder="1"/>
    </xf>
    <xf numFmtId="0" fontId="6" fillId="0" borderId="7" xfId="0" applyNumberFormat="1" applyFont="1" applyBorder="1" applyAlignment="1" applyProtection="1">
      <alignment horizontal="left" vertical="center" wrapText="1" indent="1" readingOrder="1"/>
    </xf>
    <xf numFmtId="0" fontId="7" fillId="0" borderId="1" xfId="0" applyNumberFormat="1" applyFont="1" applyBorder="1" applyAlignment="1" applyProtection="1">
      <alignment horizontal="center" vertical="center" wrapText="1" readingOrder="1"/>
    </xf>
    <xf numFmtId="0" fontId="7" fillId="0" borderId="47" xfId="0" applyNumberFormat="1" applyFont="1" applyBorder="1" applyAlignment="1" applyProtection="1">
      <alignment horizontal="center" vertical="center" wrapText="1" readingOrder="1"/>
    </xf>
    <xf numFmtId="0" fontId="7" fillId="0" borderId="37" xfId="0" applyNumberFormat="1" applyFont="1" applyBorder="1" applyAlignment="1" applyProtection="1">
      <alignment horizontal="center" vertical="center" wrapText="1" readingOrder="1"/>
    </xf>
    <xf numFmtId="0" fontId="7" fillId="0" borderId="38" xfId="0" applyNumberFormat="1" applyFont="1" applyBorder="1" applyAlignment="1" applyProtection="1">
      <alignment horizontal="center" vertical="center" wrapText="1" readingOrder="1"/>
    </xf>
    <xf numFmtId="0" fontId="7" fillId="0" borderId="39" xfId="0" applyNumberFormat="1" applyFont="1" applyBorder="1" applyAlignment="1" applyProtection="1">
      <alignment horizontal="center" vertical="center" wrapText="1" readingOrder="1"/>
    </xf>
    <xf numFmtId="0" fontId="0" fillId="4" borderId="51" xfId="0" applyFill="1" applyBorder="1" applyAlignment="1">
      <alignment horizontal="center" vertical="center"/>
    </xf>
    <xf numFmtId="0" fontId="0" fillId="4" borderId="36" xfId="0" applyFill="1" applyBorder="1" applyAlignment="1">
      <alignment horizontal="center" vertical="center"/>
    </xf>
    <xf numFmtId="0" fontId="0" fillId="4" borderId="80" xfId="0" applyFill="1" applyBorder="1" applyAlignment="1">
      <alignment horizontal="center" vertical="center"/>
    </xf>
    <xf numFmtId="0" fontId="0" fillId="4" borderId="47" xfId="0" applyFill="1" applyBorder="1" applyAlignment="1">
      <alignment horizontal="center" vertical="center"/>
    </xf>
    <xf numFmtId="0" fontId="0" fillId="4" borderId="51"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47" xfId="0" applyFill="1" applyBorder="1" applyAlignment="1">
      <alignment horizontal="center" vertical="center" wrapText="1"/>
    </xf>
    <xf numFmtId="0" fontId="3" fillId="0" borderId="0" xfId="0" applyNumberFormat="1" applyFont="1" applyAlignment="1" applyProtection="1">
      <alignment horizontal="center" vertical="center" wrapText="1" readingOrder="1"/>
    </xf>
    <xf numFmtId="0" fontId="5" fillId="0" borderId="2" xfId="0" applyNumberFormat="1" applyFont="1" applyBorder="1" applyAlignment="1" applyProtection="1">
      <alignment horizontal="left" vertical="center" wrapText="1" readingOrder="1"/>
    </xf>
    <xf numFmtId="0" fontId="5" fillId="0" borderId="3" xfId="0" applyNumberFormat="1" applyFont="1" applyBorder="1" applyAlignment="1" applyProtection="1">
      <alignment horizontal="left" vertical="center" wrapText="1" readingOrder="1"/>
    </xf>
    <xf numFmtId="0" fontId="5" fillId="0" borderId="4" xfId="0" applyNumberFormat="1" applyFont="1" applyBorder="1" applyAlignment="1" applyProtection="1">
      <alignment horizontal="left" vertical="center" wrapText="1" readingOrder="1"/>
    </xf>
    <xf numFmtId="0" fontId="5" fillId="0" borderId="9" xfId="0" applyNumberFormat="1" applyFont="1" applyBorder="1" applyAlignment="1" applyProtection="1">
      <alignment horizontal="left" vertical="center" wrapText="1" readingOrder="1"/>
    </xf>
    <xf numFmtId="0" fontId="5" fillId="0" borderId="10" xfId="0" applyNumberFormat="1" applyFont="1" applyBorder="1" applyAlignment="1" applyProtection="1">
      <alignment horizontal="left" vertical="center" wrapText="1" readingOrder="1"/>
    </xf>
    <xf numFmtId="0" fontId="5" fillId="0" borderId="11" xfId="0" applyNumberFormat="1" applyFont="1" applyBorder="1" applyAlignment="1" applyProtection="1">
      <alignment horizontal="left" vertical="center" wrapText="1" readingOrder="1"/>
    </xf>
    <xf numFmtId="0" fontId="21" fillId="0" borderId="12" xfId="0" applyNumberFormat="1" applyFont="1" applyBorder="1" applyAlignment="1" applyProtection="1">
      <alignment horizontal="left" vertical="center" wrapText="1" indent="1" readingOrder="1"/>
    </xf>
    <xf numFmtId="0" fontId="21" fillId="0" borderId="13" xfId="0" applyNumberFormat="1" applyFont="1" applyBorder="1" applyAlignment="1" applyProtection="1">
      <alignment horizontal="left" vertical="center" wrapText="1" indent="1" readingOrder="1"/>
    </xf>
    <xf numFmtId="0" fontId="21" fillId="0" borderId="14" xfId="0" applyNumberFormat="1" applyFont="1" applyBorder="1" applyAlignment="1" applyProtection="1">
      <alignment horizontal="left" vertical="center" wrapText="1" indent="1" readingOrder="1"/>
    </xf>
    <xf numFmtId="0" fontId="6" fillId="0" borderId="15" xfId="0" applyNumberFormat="1" applyFont="1" applyBorder="1" applyAlignment="1" applyProtection="1">
      <alignment horizontal="left" vertical="center" wrapText="1" indent="1" readingOrder="1"/>
    </xf>
    <xf numFmtId="0" fontId="6" fillId="0" borderId="16" xfId="0" applyNumberFormat="1" applyFont="1" applyBorder="1" applyAlignment="1" applyProtection="1">
      <alignment horizontal="left" vertical="center" wrapText="1" indent="1" readingOrder="1"/>
    </xf>
    <xf numFmtId="0" fontId="6" fillId="0" borderId="17" xfId="0" applyNumberFormat="1" applyFont="1" applyBorder="1" applyAlignment="1" applyProtection="1">
      <alignment horizontal="left" vertical="center" wrapText="1" indent="1" readingOrder="1"/>
    </xf>
    <xf numFmtId="0" fontId="5" fillId="0" borderId="24" xfId="0" applyNumberFormat="1" applyFont="1" applyBorder="1" applyAlignment="1" applyProtection="1">
      <alignment horizontal="center" vertical="center" wrapText="1" readingOrder="1"/>
    </xf>
    <xf numFmtId="0" fontId="5" fillId="0" borderId="25" xfId="0" applyNumberFormat="1" applyFont="1" applyBorder="1" applyAlignment="1" applyProtection="1">
      <alignment horizontal="center" vertical="center" wrapText="1" readingOrder="1"/>
    </xf>
    <xf numFmtId="4" fontId="6" fillId="0" borderId="20" xfId="0" applyNumberFormat="1" applyFont="1" applyBorder="1" applyAlignment="1" applyProtection="1">
      <alignment horizontal="center" vertical="center" wrapText="1" readingOrder="1"/>
    </xf>
    <xf numFmtId="4" fontId="6" fillId="0" borderId="21" xfId="0" applyNumberFormat="1" applyFont="1" applyBorder="1" applyAlignment="1" applyProtection="1">
      <alignment horizontal="center" vertical="center" wrapText="1" readingOrder="1"/>
    </xf>
    <xf numFmtId="4" fontId="6" fillId="0" borderId="26" xfId="0" applyNumberFormat="1" applyFont="1" applyBorder="1" applyAlignment="1" applyProtection="1">
      <alignment horizontal="center" vertical="center" wrapText="1" readingOrder="1"/>
    </xf>
    <xf numFmtId="4" fontId="6" fillId="0" borderId="3" xfId="0" applyNumberFormat="1" applyFont="1" applyBorder="1" applyAlignment="1" applyProtection="1">
      <alignment horizontal="center" vertical="center" wrapText="1" readingOrder="1"/>
    </xf>
    <xf numFmtId="4" fontId="6" fillId="0" borderId="27" xfId="0" applyNumberFormat="1" applyFont="1" applyBorder="1" applyAlignment="1" applyProtection="1">
      <alignment horizontal="center" vertical="center" wrapText="1" readingOrder="1"/>
    </xf>
    <xf numFmtId="0" fontId="5" fillId="0" borderId="28" xfId="0" applyNumberFormat="1" applyFont="1" applyBorder="1" applyAlignment="1" applyProtection="1">
      <alignment horizontal="center" vertical="center" wrapText="1" readingOrder="1"/>
    </xf>
    <xf numFmtId="0" fontId="5" fillId="0" borderId="3" xfId="0" applyNumberFormat="1" applyFont="1" applyBorder="1" applyAlignment="1" applyProtection="1">
      <alignment horizontal="center" vertical="center" wrapText="1" readingOrder="1"/>
    </xf>
    <xf numFmtId="0" fontId="5" fillId="0" borderId="4" xfId="0" applyNumberFormat="1" applyFont="1" applyBorder="1" applyAlignment="1" applyProtection="1">
      <alignment horizontal="center" vertical="center" wrapText="1" readingOrder="1"/>
    </xf>
    <xf numFmtId="49" fontId="6" fillId="0" borderId="27" xfId="0" applyNumberFormat="1" applyFont="1" applyBorder="1" applyAlignment="1" applyProtection="1">
      <alignment horizontal="left" vertical="center" wrapText="1" indent="1" readingOrder="1"/>
    </xf>
    <xf numFmtId="49" fontId="6" fillId="0" borderId="29" xfId="0" applyNumberFormat="1" applyFont="1" applyBorder="1" applyAlignment="1" applyProtection="1">
      <alignment horizontal="left" vertical="center" wrapText="1" indent="1" readingOrder="1"/>
    </xf>
    <xf numFmtId="49" fontId="6" fillId="0" borderId="30" xfId="0" applyNumberFormat="1" applyFont="1" applyBorder="1" applyAlignment="1" applyProtection="1">
      <alignment horizontal="left" vertical="center" wrapText="1" indent="1" readingOrder="1"/>
    </xf>
    <xf numFmtId="0" fontId="5" fillId="0" borderId="18" xfId="0" applyNumberFormat="1" applyFont="1" applyBorder="1" applyAlignment="1" applyProtection="1">
      <alignment horizontal="center" vertical="center" wrapText="1" readingOrder="1"/>
    </xf>
    <xf numFmtId="0" fontId="5" fillId="0" borderId="13" xfId="0" applyNumberFormat="1" applyFont="1" applyBorder="1" applyAlignment="1" applyProtection="1">
      <alignment horizontal="center" vertical="center" wrapText="1" readingOrder="1"/>
    </xf>
    <xf numFmtId="44" fontId="0" fillId="0" borderId="80" xfId="4" applyFont="1" applyFill="1" applyBorder="1" applyAlignment="1">
      <alignment vertical="center"/>
    </xf>
    <xf numFmtId="44" fontId="0" fillId="0" borderId="47" xfId="4" applyFont="1" applyFill="1" applyBorder="1" applyAlignment="1">
      <alignment vertical="center"/>
    </xf>
    <xf numFmtId="44" fontId="0" fillId="0" borderId="55" xfId="4" applyFont="1" applyFill="1" applyBorder="1" applyAlignment="1">
      <alignment vertical="center"/>
    </xf>
    <xf numFmtId="44" fontId="0" fillId="0" borderId="8" xfId="4" applyFont="1" applyFill="1" applyBorder="1" applyAlignment="1">
      <alignment vertical="center"/>
    </xf>
    <xf numFmtId="44" fontId="5" fillId="2" borderId="34" xfId="4" applyFont="1" applyFill="1" applyBorder="1" applyAlignment="1" applyProtection="1">
      <alignment horizontal="right" vertical="center" wrapText="1" readingOrder="1"/>
    </xf>
    <xf numFmtId="44" fontId="0" fillId="0" borderId="51" xfId="4" applyFont="1" applyFill="1" applyBorder="1" applyAlignment="1">
      <alignment vertical="center"/>
    </xf>
    <xf numFmtId="44" fontId="0" fillId="0" borderId="36" xfId="4" applyFont="1" applyFill="1" applyBorder="1" applyAlignment="1">
      <alignment vertical="center"/>
    </xf>
    <xf numFmtId="44" fontId="31" fillId="0" borderId="42" xfId="4" applyFont="1" applyBorder="1" applyAlignment="1" applyProtection="1">
      <alignment horizontal="right" vertical="center" wrapText="1" readingOrder="1"/>
    </xf>
    <xf numFmtId="44" fontId="31" fillId="0" borderId="34" xfId="4" applyFont="1" applyBorder="1" applyAlignment="1" applyProtection="1">
      <alignment horizontal="right" vertical="center" wrapText="1" readingOrder="1"/>
    </xf>
    <xf numFmtId="44" fontId="9" fillId="0" borderId="42" xfId="4" applyFont="1" applyBorder="1" applyAlignment="1" applyProtection="1">
      <alignment horizontal="center" vertical="center" wrapText="1" readingOrder="1"/>
    </xf>
    <xf numFmtId="44" fontId="9" fillId="0" borderId="70" xfId="4" applyFont="1" applyBorder="1" applyAlignment="1" applyProtection="1">
      <alignment horizontal="center" vertical="center" wrapText="1" readingOrder="1"/>
    </xf>
    <xf numFmtId="44" fontId="0" fillId="0" borderId="42" xfId="4" applyFont="1" applyFill="1" applyBorder="1" applyAlignment="1">
      <alignment vertical="center"/>
    </xf>
    <xf numFmtId="44" fontId="0" fillId="0" borderId="43" xfId="4" applyFont="1" applyFill="1" applyBorder="1" applyAlignment="1">
      <alignment vertical="center"/>
    </xf>
    <xf numFmtId="0" fontId="7" fillId="2" borderId="51" xfId="0" applyNumberFormat="1" applyFont="1" applyFill="1" applyBorder="1" applyAlignment="1" applyProtection="1">
      <alignment horizontal="left" vertical="center" wrapText="1" readingOrder="1"/>
    </xf>
    <xf numFmtId="0" fontId="7" fillId="2" borderId="35" xfId="0" applyNumberFormat="1" applyFont="1" applyFill="1" applyBorder="1" applyAlignment="1" applyProtection="1">
      <alignment horizontal="left" vertical="center" wrapText="1" readingOrder="1"/>
    </xf>
    <xf numFmtId="0" fontId="7" fillId="2" borderId="36" xfId="0" applyNumberFormat="1" applyFont="1" applyFill="1" applyBorder="1" applyAlignment="1" applyProtection="1">
      <alignment horizontal="left" vertical="center" wrapText="1" readingOrder="1"/>
    </xf>
    <xf numFmtId="4" fontId="28" fillId="0" borderId="104" xfId="0" applyNumberFormat="1" applyFont="1" applyBorder="1" applyAlignment="1" applyProtection="1">
      <alignment horizontal="center" vertical="top" wrapText="1" readingOrder="1"/>
    </xf>
    <xf numFmtId="3" fontId="28" fillId="0" borderId="55" xfId="0" applyNumberFormat="1" applyFont="1" applyBorder="1" applyAlignment="1">
      <alignment horizontal="center"/>
    </xf>
    <xf numFmtId="3" fontId="28" fillId="0" borderId="0" xfId="0" applyNumberFormat="1" applyFont="1" applyBorder="1" applyAlignment="1">
      <alignment horizontal="center"/>
    </xf>
    <xf numFmtId="3" fontId="28" fillId="0" borderId="8" xfId="0" applyNumberFormat="1" applyFont="1" applyBorder="1" applyAlignment="1">
      <alignment horizontal="center"/>
    </xf>
    <xf numFmtId="0" fontId="28" fillId="0" borderId="51" xfId="0" applyNumberFormat="1" applyFont="1" applyBorder="1" applyAlignment="1" applyProtection="1">
      <alignment horizontal="left" vertical="top" wrapText="1" readingOrder="1"/>
    </xf>
    <xf numFmtId="0" fontId="28" fillId="0" borderId="7" xfId="0" applyNumberFormat="1" applyFont="1" applyBorder="1" applyAlignment="1" applyProtection="1">
      <alignment horizontal="left" vertical="top" wrapText="1" readingOrder="1"/>
    </xf>
    <xf numFmtId="0" fontId="21" fillId="0" borderId="107" xfId="0" applyNumberFormat="1" applyFont="1" applyFill="1" applyBorder="1" applyAlignment="1" applyProtection="1">
      <alignment vertical="center" wrapText="1" readingOrder="1"/>
    </xf>
    <xf numFmtId="0" fontId="21" fillId="0" borderId="108" xfId="0" applyNumberFormat="1" applyFont="1" applyFill="1" applyBorder="1" applyAlignment="1" applyProtection="1">
      <alignment vertical="center" wrapText="1" readingOrder="1"/>
    </xf>
    <xf numFmtId="3" fontId="0" fillId="0" borderId="55" xfId="0" applyNumberFormat="1" applyFont="1" applyBorder="1" applyAlignment="1">
      <alignment horizontal="center"/>
    </xf>
    <xf numFmtId="3" fontId="0" fillId="0" borderId="0" xfId="0" applyNumberFormat="1" applyFont="1" applyBorder="1" applyAlignment="1">
      <alignment horizontal="center"/>
    </xf>
    <xf numFmtId="3" fontId="0" fillId="0" borderId="8" xfId="0" applyNumberFormat="1" applyFont="1" applyBorder="1" applyAlignment="1">
      <alignment horizontal="center"/>
    </xf>
    <xf numFmtId="4" fontId="0" fillId="0" borderId="55" xfId="0" applyNumberFormat="1" applyFont="1" applyBorder="1" applyAlignment="1" applyProtection="1">
      <alignment horizontal="center" vertical="top" wrapText="1" readingOrder="1"/>
    </xf>
    <xf numFmtId="4" fontId="0" fillId="0" borderId="56" xfId="0" applyNumberFormat="1" applyFont="1" applyBorder="1" applyAlignment="1" applyProtection="1">
      <alignment horizontal="center" vertical="top" wrapText="1" readingOrder="1"/>
    </xf>
    <xf numFmtId="4" fontId="0" fillId="0" borderId="60" xfId="0" applyNumberFormat="1" applyFont="1" applyBorder="1" applyAlignment="1" applyProtection="1">
      <alignment horizontal="center" vertical="top" wrapText="1" readingOrder="1"/>
    </xf>
    <xf numFmtId="4" fontId="0" fillId="0" borderId="0" xfId="0" applyNumberFormat="1" applyFont="1" applyBorder="1" applyAlignment="1" applyProtection="1">
      <alignment horizontal="center" vertical="top" wrapText="1" readingOrder="1"/>
    </xf>
    <xf numFmtId="4" fontId="0" fillId="4" borderId="55" xfId="0" applyNumberFormat="1" applyFont="1" applyFill="1" applyBorder="1" applyAlignment="1" applyProtection="1">
      <alignment horizontal="center" vertical="top" wrapText="1" readingOrder="1"/>
    </xf>
    <xf numFmtId="4" fontId="0" fillId="4" borderId="56" xfId="0" applyNumberFormat="1" applyFont="1" applyFill="1" applyBorder="1" applyAlignment="1" applyProtection="1">
      <alignment horizontal="center" vertical="top" wrapText="1" readingOrder="1"/>
    </xf>
    <xf numFmtId="4" fontId="0" fillId="4" borderId="60" xfId="0" applyNumberFormat="1" applyFont="1" applyFill="1" applyBorder="1" applyAlignment="1" applyProtection="1">
      <alignment horizontal="center" vertical="top" wrapText="1" readingOrder="1"/>
    </xf>
    <xf numFmtId="4" fontId="0" fillId="4" borderId="0" xfId="0" applyNumberFormat="1" applyFont="1" applyFill="1" applyBorder="1" applyAlignment="1" applyProtection="1">
      <alignment horizontal="center" vertical="top" wrapText="1" readingOrder="1"/>
    </xf>
    <xf numFmtId="4" fontId="0" fillId="0" borderId="8" xfId="0" applyNumberFormat="1" applyFont="1" applyBorder="1" applyAlignment="1" applyProtection="1">
      <alignment horizontal="center" vertical="top" wrapText="1" readingOrder="1"/>
    </xf>
    <xf numFmtId="4" fontId="30" fillId="0" borderId="63" xfId="0" applyNumberFormat="1" applyFont="1" applyBorder="1" applyAlignment="1" applyProtection="1">
      <alignment horizontal="center" vertical="top" wrapText="1" readingOrder="1"/>
    </xf>
    <xf numFmtId="4" fontId="30" fillId="0" borderId="62" xfId="0" applyNumberFormat="1" applyFont="1" applyBorder="1" applyAlignment="1" applyProtection="1">
      <alignment horizontal="center" vertical="top" wrapText="1" readingOrder="1"/>
    </xf>
    <xf numFmtId="4" fontId="30" fillId="0" borderId="56" xfId="0" applyNumberFormat="1" applyFont="1" applyBorder="1" applyAlignment="1" applyProtection="1">
      <alignment horizontal="center" vertical="top" wrapText="1" readingOrder="1"/>
    </xf>
    <xf numFmtId="4" fontId="0" fillId="0" borderId="63" xfId="0" applyNumberFormat="1" applyFont="1" applyBorder="1" applyAlignment="1" applyProtection="1">
      <alignment horizontal="center" vertical="top" wrapText="1" readingOrder="1"/>
    </xf>
    <xf numFmtId="4" fontId="0" fillId="0" borderId="62" xfId="0" applyNumberFormat="1" applyFont="1" applyBorder="1" applyAlignment="1" applyProtection="1">
      <alignment horizontal="center" vertical="top" wrapText="1" readingOrder="1"/>
    </xf>
    <xf numFmtId="4" fontId="0" fillId="0" borderId="80" xfId="0" applyNumberFormat="1" applyFont="1" applyBorder="1" applyAlignment="1" applyProtection="1">
      <alignment horizontal="center" vertical="top" wrapText="1" readingOrder="1"/>
    </xf>
    <xf numFmtId="4" fontId="0" fillId="0" borderId="95" xfId="0" applyNumberFormat="1" applyFont="1" applyBorder="1" applyAlignment="1" applyProtection="1">
      <alignment horizontal="center" vertical="top" wrapText="1" readingOrder="1"/>
    </xf>
    <xf numFmtId="4" fontId="0" fillId="0" borderId="96" xfId="0" applyNumberFormat="1" applyFont="1" applyBorder="1" applyAlignment="1" applyProtection="1">
      <alignment horizontal="center" vertical="top" wrapText="1" readingOrder="1"/>
    </xf>
    <xf numFmtId="44" fontId="9" fillId="0" borderId="34" xfId="4" applyFont="1" applyBorder="1" applyAlignment="1" applyProtection="1">
      <alignment horizontal="center" vertical="center" wrapText="1" readingOrder="1"/>
    </xf>
    <xf numFmtId="44" fontId="0" fillId="0" borderId="0" xfId="4" applyFont="1" applyFill="1" applyBorder="1" applyAlignment="1">
      <alignment vertical="center"/>
    </xf>
    <xf numFmtId="44" fontId="0" fillId="0" borderId="1" xfId="4" applyFont="1" applyFill="1" applyBorder="1" applyAlignment="1">
      <alignment vertical="center"/>
    </xf>
    <xf numFmtId="44" fontId="0" fillId="0" borderId="35" xfId="4" applyFont="1" applyFill="1" applyBorder="1" applyAlignment="1">
      <alignment vertical="center"/>
    </xf>
    <xf numFmtId="4" fontId="0" fillId="0" borderId="58" xfId="0" applyNumberFormat="1" applyFont="1" applyBorder="1" applyAlignment="1" applyProtection="1">
      <alignment horizontal="center" vertical="top" wrapText="1" readingOrder="1"/>
    </xf>
    <xf numFmtId="4" fontId="28" fillId="0" borderId="59" xfId="0" applyNumberFormat="1" applyFont="1" applyBorder="1" applyAlignment="1" applyProtection="1">
      <alignment horizontal="center" vertical="top" wrapText="1" readingOrder="1"/>
    </xf>
    <xf numFmtId="0" fontId="2" fillId="0" borderId="43" xfId="0" applyFont="1" applyBorder="1" applyAlignment="1">
      <alignment horizontal="center" vertical="center"/>
    </xf>
    <xf numFmtId="4" fontId="0" fillId="0" borderId="57" xfId="0" applyNumberFormat="1" applyFont="1" applyBorder="1" applyAlignment="1" applyProtection="1">
      <alignment horizontal="center" vertical="top" wrapText="1" readingOrder="1"/>
    </xf>
    <xf numFmtId="4" fontId="0" fillId="0" borderId="59" xfId="0" applyNumberFormat="1" applyFont="1" applyBorder="1" applyAlignment="1" applyProtection="1">
      <alignment horizontal="center" vertical="top" wrapText="1" readingOrder="1"/>
    </xf>
    <xf numFmtId="4" fontId="30" fillId="0" borderId="58" xfId="0" applyNumberFormat="1" applyFont="1" applyBorder="1" applyAlignment="1" applyProtection="1">
      <alignment horizontal="center" vertical="top" wrapText="1" readingOrder="1"/>
    </xf>
    <xf numFmtId="4" fontId="30" fillId="0" borderId="0" xfId="0" applyNumberFormat="1" applyFont="1" applyBorder="1" applyAlignment="1" applyProtection="1">
      <alignment horizontal="center" vertical="top" wrapText="1" readingOrder="1"/>
    </xf>
    <xf numFmtId="4" fontId="0" fillId="0" borderId="58" xfId="0" applyNumberFormat="1" applyFont="1" applyFill="1" applyBorder="1" applyAlignment="1" applyProtection="1">
      <alignment horizontal="center" vertical="top" wrapText="1" readingOrder="1"/>
    </xf>
    <xf numFmtId="4" fontId="0" fillId="0" borderId="0" xfId="0" applyNumberFormat="1" applyFont="1" applyFill="1" applyBorder="1" applyAlignment="1" applyProtection="1">
      <alignment horizontal="center" vertical="top" wrapText="1" readingOrder="1"/>
    </xf>
    <xf numFmtId="4" fontId="0" fillId="0" borderId="59" xfId="0" applyNumberFormat="1" applyFont="1" applyFill="1" applyBorder="1" applyAlignment="1" applyProtection="1">
      <alignment horizontal="center" vertical="top" wrapText="1" readingOrder="1"/>
    </xf>
    <xf numFmtId="4" fontId="0" fillId="0" borderId="56" xfId="0" applyNumberFormat="1" applyFont="1" applyFill="1" applyBorder="1" applyAlignment="1" applyProtection="1">
      <alignment horizontal="center" vertical="top" wrapText="1" readingOrder="1"/>
    </xf>
    <xf numFmtId="4" fontId="0" fillId="0" borderId="57" xfId="0" applyNumberFormat="1" applyFont="1" applyFill="1" applyBorder="1" applyAlignment="1" applyProtection="1">
      <alignment horizontal="center" vertical="top" wrapText="1" readingOrder="1"/>
    </xf>
    <xf numFmtId="4" fontId="0" fillId="4" borderId="58" xfId="0" applyNumberFormat="1" applyFont="1" applyFill="1" applyBorder="1" applyAlignment="1" applyProtection="1">
      <alignment horizontal="center" vertical="top" wrapText="1" readingOrder="1"/>
    </xf>
    <xf numFmtId="4" fontId="0" fillId="4" borderId="57" xfId="0" applyNumberFormat="1" applyFont="1" applyFill="1" applyBorder="1" applyAlignment="1" applyProtection="1">
      <alignment horizontal="center" vertical="top" wrapText="1" readingOrder="1"/>
    </xf>
    <xf numFmtId="4" fontId="28" fillId="0" borderId="55" xfId="0" applyNumberFormat="1" applyFont="1" applyFill="1" applyBorder="1" applyAlignment="1" applyProtection="1">
      <alignment horizontal="center" vertical="top" wrapText="1" readingOrder="1"/>
    </xf>
    <xf numFmtId="4" fontId="28" fillId="0" borderId="0" xfId="0" applyNumberFormat="1" applyFont="1" applyFill="1" applyBorder="1" applyAlignment="1" applyProtection="1">
      <alignment horizontal="center" vertical="top" wrapText="1" readingOrder="1"/>
    </xf>
    <xf numFmtId="4" fontId="28" fillId="0" borderId="59" xfId="0" applyNumberFormat="1" applyFont="1" applyFill="1" applyBorder="1" applyAlignment="1" applyProtection="1">
      <alignment horizontal="center" vertical="top" wrapText="1" readingOrder="1"/>
    </xf>
    <xf numFmtId="49" fontId="5" fillId="0" borderId="74" xfId="0" applyNumberFormat="1" applyFont="1" applyBorder="1" applyAlignment="1" applyProtection="1">
      <alignment horizontal="left" vertical="top" wrapText="1" readingOrder="1"/>
    </xf>
    <xf numFmtId="49" fontId="5" fillId="0" borderId="75" xfId="0" applyNumberFormat="1" applyFont="1" applyBorder="1" applyAlignment="1" applyProtection="1">
      <alignment horizontal="left" vertical="top" wrapText="1" readingOrder="1"/>
    </xf>
    <xf numFmtId="44" fontId="5" fillId="0" borderId="75" xfId="4" applyFont="1" applyBorder="1" applyAlignment="1" applyProtection="1">
      <alignment horizontal="right" vertical="center" wrapText="1" readingOrder="1"/>
    </xf>
    <xf numFmtId="4" fontId="0" fillId="0" borderId="80" xfId="0" applyNumberFormat="1" applyFont="1" applyFill="1" applyBorder="1" applyAlignment="1" applyProtection="1">
      <alignment horizontal="center" vertical="top" wrapText="1" readingOrder="1"/>
    </xf>
    <xf numFmtId="4" fontId="0" fillId="0" borderId="95" xfId="0" applyNumberFormat="1" applyFont="1" applyFill="1" applyBorder="1" applyAlignment="1" applyProtection="1">
      <alignment horizontal="center" vertical="top" wrapText="1" readingOrder="1"/>
    </xf>
    <xf numFmtId="4" fontId="0" fillId="0" borderId="96" xfId="0" applyNumberFormat="1" applyFont="1" applyFill="1" applyBorder="1" applyAlignment="1" applyProtection="1">
      <alignment horizontal="center" vertical="top" wrapText="1" readingOrder="1"/>
    </xf>
    <xf numFmtId="4" fontId="28" fillId="0" borderId="56" xfId="0" applyNumberFormat="1" applyFont="1" applyFill="1" applyBorder="1" applyAlignment="1" applyProtection="1">
      <alignment horizontal="center" vertical="top" wrapText="1" readingOrder="1"/>
    </xf>
    <xf numFmtId="4" fontId="0" fillId="0" borderId="55" xfId="0" applyNumberFormat="1" applyFont="1" applyFill="1" applyBorder="1" applyAlignment="1" applyProtection="1">
      <alignment horizontal="center" vertical="top" wrapText="1" readingOrder="1"/>
    </xf>
    <xf numFmtId="4" fontId="0" fillId="0" borderId="60" xfId="0" applyNumberFormat="1" applyFont="1" applyFill="1" applyBorder="1" applyAlignment="1" applyProtection="1">
      <alignment horizontal="center" vertical="top" wrapText="1" readingOrder="1"/>
    </xf>
    <xf numFmtId="4" fontId="0" fillId="0" borderId="8" xfId="0" applyNumberFormat="1" applyFont="1" applyFill="1" applyBorder="1" applyAlignment="1" applyProtection="1">
      <alignment horizontal="center" vertical="top" wrapText="1" readingOrder="1"/>
    </xf>
    <xf numFmtId="4" fontId="28" fillId="0" borderId="8" xfId="0" applyNumberFormat="1" applyFont="1" applyFill="1" applyBorder="1" applyAlignment="1" applyProtection="1">
      <alignment horizontal="center" vertical="top" wrapText="1" readingOrder="1"/>
    </xf>
    <xf numFmtId="3" fontId="0" fillId="0" borderId="55"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3" fontId="28" fillId="0" borderId="55" xfId="0" applyNumberFormat="1" applyFont="1" applyFill="1" applyBorder="1" applyAlignment="1">
      <alignment horizontal="center"/>
    </xf>
    <xf numFmtId="3" fontId="28" fillId="0" borderId="0" xfId="0" applyNumberFormat="1" applyFont="1" applyFill="1" applyBorder="1" applyAlignment="1">
      <alignment horizontal="center"/>
    </xf>
    <xf numFmtId="3" fontId="28" fillId="0" borderId="8" xfId="0" applyNumberFormat="1" applyFont="1" applyFill="1" applyBorder="1" applyAlignment="1">
      <alignment horizontal="center"/>
    </xf>
    <xf numFmtId="4" fontId="0" fillId="0" borderId="1" xfId="0" applyNumberFormat="1" applyFont="1" applyBorder="1" applyAlignment="1" applyProtection="1">
      <alignment horizontal="center" vertical="top" wrapText="1" readingOrder="1"/>
    </xf>
    <xf numFmtId="4" fontId="28" fillId="0" borderId="55" xfId="0" applyNumberFormat="1" applyFont="1" applyFill="1" applyBorder="1" applyAlignment="1">
      <alignment horizontal="center"/>
    </xf>
    <xf numFmtId="4" fontId="28" fillId="0" borderId="0" xfId="0" applyNumberFormat="1" applyFont="1" applyFill="1" applyBorder="1" applyAlignment="1">
      <alignment horizontal="center"/>
    </xf>
    <xf numFmtId="4" fontId="6" fillId="0" borderId="42" xfId="0" applyNumberFormat="1" applyFont="1" applyBorder="1" applyAlignment="1" applyProtection="1">
      <alignment horizontal="center" vertical="center" wrapText="1" readingOrder="1"/>
    </xf>
    <xf numFmtId="4" fontId="6" fillId="0" borderId="43" xfId="0" applyNumberFormat="1" applyFont="1" applyBorder="1" applyAlignment="1" applyProtection="1">
      <alignment horizontal="center" vertical="center" wrapText="1" readingOrder="1"/>
    </xf>
    <xf numFmtId="4" fontId="6" fillId="0" borderId="89" xfId="0" applyNumberFormat="1" applyFont="1" applyBorder="1" applyAlignment="1" applyProtection="1">
      <alignment horizontal="center" vertical="center" wrapText="1" readingOrder="1"/>
    </xf>
    <xf numFmtId="4" fontId="28" fillId="0" borderId="60" xfId="0" applyNumberFormat="1" applyFont="1" applyFill="1" applyBorder="1" applyAlignment="1" applyProtection="1">
      <alignment horizontal="center" vertical="top" wrapText="1" readingOrder="1"/>
    </xf>
    <xf numFmtId="4" fontId="0" fillId="0" borderId="104" xfId="0" applyNumberFormat="1" applyFont="1" applyBorder="1" applyAlignment="1" applyProtection="1">
      <alignment horizontal="center" vertical="top" wrapText="1" readingOrder="1"/>
    </xf>
    <xf numFmtId="4" fontId="30" fillId="0" borderId="104" xfId="0" applyNumberFormat="1" applyFont="1" applyBorder="1" applyAlignment="1" applyProtection="1">
      <alignment horizontal="center" vertical="top" wrapText="1" readingOrder="1"/>
    </xf>
    <xf numFmtId="4" fontId="30" fillId="0" borderId="60" xfId="0" applyNumberFormat="1" applyFont="1" applyBorder="1" applyAlignment="1" applyProtection="1">
      <alignment horizontal="center" vertical="top" wrapText="1" readingOrder="1"/>
    </xf>
    <xf numFmtId="4" fontId="6" fillId="0" borderId="82" xfId="0" applyNumberFormat="1" applyFont="1" applyBorder="1" applyAlignment="1" applyProtection="1">
      <alignment horizontal="center" vertical="center" wrapText="1" readingOrder="1"/>
    </xf>
    <xf numFmtId="4" fontId="0" fillId="0" borderId="34" xfId="0" applyNumberFormat="1" applyBorder="1" applyAlignment="1">
      <alignment horizontal="center"/>
    </xf>
    <xf numFmtId="49" fontId="5" fillId="0" borderId="74" xfId="0" applyNumberFormat="1" applyFont="1" applyFill="1" applyBorder="1" applyAlignment="1" applyProtection="1">
      <alignment horizontal="left" vertical="top" wrapText="1" readingOrder="1"/>
    </xf>
    <xf numFmtId="49" fontId="5" fillId="0" borderId="75" xfId="0" applyNumberFormat="1" applyFont="1" applyFill="1" applyBorder="1" applyAlignment="1" applyProtection="1">
      <alignment horizontal="left" vertical="top" wrapText="1" readingOrder="1"/>
    </xf>
    <xf numFmtId="44" fontId="5" fillId="0" borderId="75" xfId="4" applyFont="1" applyFill="1" applyBorder="1" applyAlignment="1" applyProtection="1">
      <alignment horizontal="center" vertical="center" wrapText="1" readingOrder="1"/>
    </xf>
    <xf numFmtId="4" fontId="29" fillId="0" borderId="51" xfId="0" applyNumberFormat="1" applyFont="1" applyBorder="1" applyAlignment="1" applyProtection="1">
      <alignment horizontal="left" vertical="top" wrapText="1" readingOrder="1"/>
    </xf>
    <xf numFmtId="4" fontId="28" fillId="0" borderId="55" xfId="0" applyNumberFormat="1" applyFont="1" applyBorder="1" applyAlignment="1">
      <alignment horizontal="center"/>
    </xf>
    <xf numFmtId="4" fontId="28" fillId="0" borderId="0" xfId="0" applyNumberFormat="1" applyFont="1" applyBorder="1" applyAlignment="1">
      <alignment horizontal="center"/>
    </xf>
    <xf numFmtId="0" fontId="24" fillId="0" borderId="0" xfId="0" applyFont="1" applyFill="1" applyBorder="1" applyAlignment="1">
      <alignment vertical="center" wrapText="1"/>
    </xf>
    <xf numFmtId="0" fontId="24" fillId="0" borderId="8" xfId="0" applyFont="1" applyFill="1" applyBorder="1" applyAlignment="1">
      <alignment vertical="center" wrapText="1"/>
    </xf>
    <xf numFmtId="0" fontId="0" fillId="0" borderId="51" xfId="0" applyBorder="1" applyAlignment="1">
      <alignment horizontal="left" vertical="justify" wrapText="1"/>
    </xf>
    <xf numFmtId="0" fontId="0" fillId="0" borderId="35" xfId="0" applyBorder="1" applyAlignment="1">
      <alignment horizontal="left" vertical="justify" wrapText="1"/>
    </xf>
    <xf numFmtId="0" fontId="0" fillId="0" borderId="36" xfId="0" applyBorder="1" applyAlignment="1">
      <alignment horizontal="left" vertical="justify" wrapText="1"/>
    </xf>
    <xf numFmtId="0" fontId="0" fillId="0" borderId="55" xfId="0" applyBorder="1" applyAlignment="1">
      <alignment horizontal="left" vertical="justify" wrapText="1"/>
    </xf>
    <xf numFmtId="0" fontId="0" fillId="0" borderId="0" xfId="0" applyBorder="1" applyAlignment="1">
      <alignment horizontal="left" vertical="justify" wrapText="1"/>
    </xf>
    <xf numFmtId="0" fontId="0" fillId="0" borderId="8" xfId="0" applyBorder="1" applyAlignment="1">
      <alignment horizontal="left" vertical="justify" wrapText="1"/>
    </xf>
    <xf numFmtId="0" fontId="0" fillId="0" borderId="80" xfId="0" applyBorder="1" applyAlignment="1">
      <alignment horizontal="left" vertical="justify" wrapText="1"/>
    </xf>
    <xf numFmtId="0" fontId="0" fillId="0" borderId="1" xfId="0" applyBorder="1" applyAlignment="1">
      <alignment horizontal="left" vertical="justify" wrapText="1"/>
    </xf>
    <xf numFmtId="0" fontId="0" fillId="0" borderId="47" xfId="0" applyBorder="1" applyAlignment="1">
      <alignment horizontal="left" vertical="justify" wrapText="1"/>
    </xf>
    <xf numFmtId="0" fontId="24" fillId="0" borderId="5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0" fillId="4" borderId="35" xfId="0" applyFill="1" applyBorder="1" applyAlignment="1">
      <alignment horizontal="center" vertical="center" wrapText="1"/>
    </xf>
    <xf numFmtId="0" fontId="0" fillId="4" borderId="1" xfId="0" applyFill="1" applyBorder="1" applyAlignment="1">
      <alignment horizontal="center" vertical="center" wrapText="1"/>
    </xf>
    <xf numFmtId="4" fontId="6" fillId="4" borderId="54" xfId="0" applyNumberFormat="1" applyFont="1" applyFill="1" applyBorder="1" applyAlignment="1" applyProtection="1">
      <alignment horizontal="center" vertical="center" wrapText="1" readingOrder="1"/>
    </xf>
    <xf numFmtId="4" fontId="6" fillId="4" borderId="83" xfId="0" applyNumberFormat="1" applyFont="1" applyFill="1" applyBorder="1" applyAlignment="1" applyProtection="1">
      <alignment horizontal="center" vertical="center" wrapText="1" readingOrder="1"/>
    </xf>
    <xf numFmtId="0" fontId="22" fillId="0" borderId="102" xfId="0" applyFont="1" applyBorder="1" applyAlignment="1">
      <alignment horizontal="center" vertical="center"/>
    </xf>
    <xf numFmtId="0" fontId="0" fillId="0" borderId="102" xfId="0" applyBorder="1"/>
    <xf numFmtId="3" fontId="28" fillId="4" borderId="55" xfId="0" applyNumberFormat="1" applyFont="1" applyFill="1" applyBorder="1" applyAlignment="1">
      <alignment horizontal="center"/>
    </xf>
    <xf numFmtId="3" fontId="28" fillId="4" borderId="0" xfId="0" applyNumberFormat="1" applyFont="1" applyFill="1" applyBorder="1" applyAlignment="1">
      <alignment horizontal="center"/>
    </xf>
    <xf numFmtId="3" fontId="0" fillId="0" borderId="55" xfId="0" applyNumberFormat="1" applyFont="1" applyFill="1" applyBorder="1" applyAlignment="1" applyProtection="1">
      <alignment horizontal="center" vertical="top" wrapText="1" readingOrder="1"/>
    </xf>
    <xf numFmtId="0" fontId="0" fillId="0" borderId="99" xfId="0" applyBorder="1"/>
    <xf numFmtId="0" fontId="0" fillId="0" borderId="100" xfId="0" applyBorder="1"/>
    <xf numFmtId="0" fontId="0" fillId="0" borderId="101" xfId="0" applyBorder="1"/>
    <xf numFmtId="167" fontId="28" fillId="4" borderId="55" xfId="0" applyNumberFormat="1" applyFont="1" applyFill="1" applyBorder="1" applyAlignment="1">
      <alignment horizontal="center"/>
    </xf>
    <xf numFmtId="4" fontId="28" fillId="4" borderId="0" xfId="0" applyNumberFormat="1" applyFont="1" applyFill="1" applyBorder="1" applyAlignment="1">
      <alignment horizontal="center"/>
    </xf>
    <xf numFmtId="0" fontId="22" fillId="0" borderId="42" xfId="0" applyFont="1" applyBorder="1" applyAlignment="1">
      <alignment horizontal="center" vertical="center"/>
    </xf>
    <xf numFmtId="0" fontId="22" fillId="0" borderId="34" xfId="0" applyFont="1" applyBorder="1" applyAlignment="1">
      <alignment horizontal="center" vertical="center"/>
    </xf>
    <xf numFmtId="0" fontId="22" fillId="0" borderId="43" xfId="0" applyFont="1" applyBorder="1" applyAlignment="1">
      <alignment horizontal="center" vertical="center"/>
    </xf>
    <xf numFmtId="4" fontId="6" fillId="4" borderId="88" xfId="0" applyNumberFormat="1" applyFont="1" applyFill="1" applyBorder="1" applyAlignment="1" applyProtection="1">
      <alignment horizontal="center" vertical="center" wrapText="1" readingOrder="1"/>
    </xf>
    <xf numFmtId="4" fontId="6" fillId="4" borderId="87" xfId="0" applyNumberFormat="1" applyFont="1" applyFill="1" applyBorder="1" applyAlignment="1" applyProtection="1">
      <alignment horizontal="center" vertical="center" wrapText="1" readingOrder="1"/>
    </xf>
    <xf numFmtId="0" fontId="29" fillId="0" borderId="51" xfId="0" applyNumberFormat="1" applyFont="1" applyFill="1" applyBorder="1" applyAlignment="1" applyProtection="1">
      <alignment horizontal="left" vertical="top" wrapText="1" readingOrder="1"/>
    </xf>
    <xf numFmtId="0" fontId="29" fillId="0" borderId="52" xfId="0" applyNumberFormat="1" applyFont="1" applyFill="1" applyBorder="1" applyAlignment="1" applyProtection="1">
      <alignment horizontal="left" vertical="top" wrapText="1" readingOrder="1"/>
    </xf>
    <xf numFmtId="0" fontId="29" fillId="0" borderId="7" xfId="0" applyNumberFormat="1" applyFont="1" applyFill="1" applyBorder="1" applyAlignment="1" applyProtection="1">
      <alignment horizontal="left" vertical="top" wrapText="1" readingOrder="1"/>
    </xf>
    <xf numFmtId="4" fontId="30" fillId="0" borderId="63" xfId="0" applyNumberFormat="1" applyFont="1" applyFill="1" applyBorder="1" applyAlignment="1" applyProtection="1">
      <alignment horizontal="center" vertical="top" wrapText="1" readingOrder="1"/>
    </xf>
    <xf numFmtId="4" fontId="30" fillId="0" borderId="62" xfId="0" applyNumberFormat="1" applyFont="1" applyFill="1" applyBorder="1" applyAlignment="1" applyProtection="1">
      <alignment horizontal="center" vertical="top" wrapText="1" readingOrder="1"/>
    </xf>
    <xf numFmtId="4" fontId="30" fillId="0" borderId="56" xfId="0" applyNumberFormat="1" applyFont="1" applyFill="1" applyBorder="1" applyAlignment="1" applyProtection="1">
      <alignment horizontal="center" vertical="top" wrapText="1" readingOrder="1"/>
    </xf>
    <xf numFmtId="4" fontId="0" fillId="0" borderId="63" xfId="0" applyNumberFormat="1" applyFont="1" applyFill="1" applyBorder="1" applyAlignment="1" applyProtection="1">
      <alignment horizontal="center" vertical="top" wrapText="1" readingOrder="1"/>
    </xf>
    <xf numFmtId="4" fontId="0" fillId="0" borderId="62" xfId="0" applyNumberFormat="1" applyFont="1" applyFill="1" applyBorder="1" applyAlignment="1" applyProtection="1">
      <alignment horizontal="center" vertical="top" wrapText="1" readingOrder="1"/>
    </xf>
    <xf numFmtId="4" fontId="30" fillId="0" borderId="0" xfId="0" applyNumberFormat="1" applyFont="1" applyFill="1" applyBorder="1" applyAlignment="1" applyProtection="1">
      <alignment horizontal="center" vertical="top" wrapText="1" readingOrder="1"/>
    </xf>
    <xf numFmtId="4" fontId="30" fillId="0" borderId="104" xfId="0" applyNumberFormat="1" applyFont="1" applyFill="1" applyBorder="1" applyAlignment="1" applyProtection="1">
      <alignment horizontal="center" vertical="top" wrapText="1" readingOrder="1"/>
    </xf>
    <xf numFmtId="4" fontId="30" fillId="0" borderId="60" xfId="0" applyNumberFormat="1" applyFont="1" applyFill="1" applyBorder="1" applyAlignment="1" applyProtection="1">
      <alignment horizontal="center" vertical="top" wrapText="1" readingOrder="1"/>
    </xf>
    <xf numFmtId="0" fontId="28" fillId="0" borderId="35" xfId="0" applyNumberFormat="1" applyFont="1" applyFill="1" applyBorder="1" applyAlignment="1" applyProtection="1">
      <alignment horizontal="left" vertical="top" wrapText="1" readingOrder="1"/>
    </xf>
    <xf numFmtId="0" fontId="28" fillId="0" borderId="52" xfId="0" applyNumberFormat="1" applyFont="1" applyFill="1" applyBorder="1" applyAlignment="1" applyProtection="1">
      <alignment horizontal="left" vertical="top" wrapText="1" readingOrder="1"/>
    </xf>
    <xf numFmtId="0" fontId="29" fillId="0" borderId="35" xfId="0" applyNumberFormat="1" applyFont="1" applyFill="1" applyBorder="1" applyAlignment="1" applyProtection="1">
      <alignment horizontal="left" vertical="top" wrapText="1" readingOrder="1"/>
    </xf>
    <xf numFmtId="44" fontId="6" fillId="0" borderId="51" xfId="4" applyFont="1" applyFill="1" applyBorder="1" applyAlignment="1" applyProtection="1">
      <alignment horizontal="right" vertical="center" wrapText="1" readingOrder="1"/>
    </xf>
    <xf numFmtId="44" fontId="6" fillId="0" borderId="36" xfId="4" applyFont="1" applyFill="1" applyBorder="1" applyAlignment="1" applyProtection="1">
      <alignment horizontal="right" vertical="center" wrapText="1" readingOrder="1"/>
    </xf>
    <xf numFmtId="44" fontId="6" fillId="0" borderId="8" xfId="4" applyFont="1" applyFill="1" applyBorder="1" applyAlignment="1" applyProtection="1">
      <alignment horizontal="right" vertical="center" wrapText="1" readingOrder="1"/>
    </xf>
    <xf numFmtId="44" fontId="5" fillId="0" borderId="8" xfId="4" applyFont="1" applyFill="1" applyBorder="1" applyAlignment="1" applyProtection="1">
      <alignment horizontal="right" vertical="center" wrapText="1" readingOrder="1"/>
    </xf>
    <xf numFmtId="44" fontId="5" fillId="0" borderId="80" xfId="4" applyFont="1" applyFill="1" applyBorder="1" applyAlignment="1" applyProtection="1">
      <alignment horizontal="right" vertical="center" wrapText="1" readingOrder="1"/>
    </xf>
    <xf numFmtId="44" fontId="5" fillId="0" borderId="50" xfId="4" applyFont="1" applyFill="1" applyBorder="1" applyAlignment="1" applyProtection="1">
      <alignment horizontal="right" vertical="center" wrapText="1" readingOrder="1"/>
    </xf>
    <xf numFmtId="44" fontId="5" fillId="0" borderId="47" xfId="4" applyFont="1" applyFill="1" applyBorder="1" applyAlignment="1" applyProtection="1">
      <alignment horizontal="right" vertical="center" wrapText="1" readingOrder="1"/>
    </xf>
    <xf numFmtId="44" fontId="25" fillId="0" borderId="46" xfId="4" applyFont="1" applyFill="1" applyBorder="1" applyAlignment="1" applyProtection="1">
      <alignment horizontal="right" vertical="center" wrapText="1" readingOrder="1"/>
    </xf>
    <xf numFmtId="44" fontId="5" fillId="0" borderId="46" xfId="4" applyFont="1" applyFill="1" applyBorder="1" applyAlignment="1" applyProtection="1">
      <alignment horizontal="right" vertical="center" wrapText="1" readingOrder="1"/>
    </xf>
    <xf numFmtId="44" fontId="25" fillId="0" borderId="0" xfId="4" applyFont="1" applyFill="1" applyBorder="1" applyAlignment="1" applyProtection="1">
      <alignment horizontal="right" vertical="center" wrapText="1" readingOrder="1"/>
    </xf>
    <xf numFmtId="4" fontId="6" fillId="0" borderId="54" xfId="0" applyNumberFormat="1" applyFont="1" applyFill="1" applyBorder="1" applyAlignment="1" applyProtection="1">
      <alignment horizontal="center" vertical="center" wrapText="1" readingOrder="1"/>
    </xf>
    <xf numFmtId="4" fontId="6" fillId="0" borderId="83" xfId="0" applyNumberFormat="1" applyFont="1" applyFill="1" applyBorder="1" applyAlignment="1" applyProtection="1">
      <alignment horizontal="center" vertical="center" wrapText="1" readingOrder="1"/>
    </xf>
  </cellXfs>
  <cellStyles count="6">
    <cellStyle name="Moneda" xfId="4" builtinId="4"/>
    <cellStyle name="Moneda 2" xfId="5"/>
    <cellStyle name="Moneda 3" xfId="3"/>
    <cellStyle name="Normal" xfId="0" builtinId="0"/>
    <cellStyle name="Normal 4" xfId="2"/>
    <cellStyle name="Porcentaje" xfId="1" builtinId="5"/>
  </cellStyles>
  <dxfs count="8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145143</xdr:rowOff>
    </xdr:from>
    <xdr:to>
      <xdr:col>7</xdr:col>
      <xdr:colOff>82611</xdr:colOff>
      <xdr:row>8</xdr:row>
      <xdr:rowOff>166043</xdr:rowOff>
    </xdr:to>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90" y="1075746"/>
          <a:ext cx="4560455" cy="721590"/>
        </a:xfrm>
        <a:prstGeom prst="rect">
          <a:avLst/>
        </a:prstGeom>
      </xdr:spPr>
    </xdr:pic>
    <xdr:clientData/>
  </xdr:twoCellAnchor>
  <xdr:twoCellAnchor editAs="oneCell">
    <xdr:from>
      <xdr:col>15</xdr:col>
      <xdr:colOff>618577</xdr:colOff>
      <xdr:row>5</xdr:row>
      <xdr:rowOff>0</xdr:rowOff>
    </xdr:from>
    <xdr:to>
      <xdr:col>18</xdr:col>
      <xdr:colOff>490837</xdr:colOff>
      <xdr:row>8</xdr:row>
      <xdr:rowOff>249138</xdr:rowOff>
    </xdr:to>
    <xdr:pic>
      <xdr:nvPicPr>
        <xdr:cNvPr id="9"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278491" y="930603"/>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429134</xdr:colOff>
      <xdr:row>5</xdr:row>
      <xdr:rowOff>143302</xdr:rowOff>
    </xdr:from>
    <xdr:to>
      <xdr:col>20</xdr:col>
      <xdr:colOff>475112</xdr:colOff>
      <xdr:row>9</xdr:row>
      <xdr:rowOff>15199</xdr:rowOff>
    </xdr:to>
    <xdr:pic>
      <xdr:nvPicPr>
        <xdr:cNvPr id="10"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986634" y="1073905"/>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321972</xdr:colOff>
      <xdr:row>4</xdr:row>
      <xdr:rowOff>37819</xdr:rowOff>
    </xdr:from>
    <xdr:to>
      <xdr:col>7</xdr:col>
      <xdr:colOff>763871</xdr:colOff>
      <xdr:row>7</xdr:row>
      <xdr:rowOff>61804</xdr:rowOff>
    </xdr:to>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9085" y="789087"/>
          <a:ext cx="4560455" cy="721590"/>
        </a:xfrm>
        <a:prstGeom prst="rect">
          <a:avLst/>
        </a:prstGeom>
      </xdr:spPr>
    </xdr:pic>
    <xdr:clientData/>
  </xdr:twoCellAnchor>
  <xdr:twoCellAnchor editAs="oneCell">
    <xdr:from>
      <xdr:col>15</xdr:col>
      <xdr:colOff>648646</xdr:colOff>
      <xdr:row>3</xdr:row>
      <xdr:rowOff>147571</xdr:rowOff>
    </xdr:from>
    <xdr:to>
      <xdr:col>18</xdr:col>
      <xdr:colOff>237021</xdr:colOff>
      <xdr:row>7</xdr:row>
      <xdr:rowOff>211977</xdr:rowOff>
    </xdr:to>
    <xdr:pic>
      <xdr:nvPicPr>
        <xdr:cNvPr id="9"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575019" y="711022"/>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372388</xdr:colOff>
      <xdr:row>4</xdr:row>
      <xdr:rowOff>116471</xdr:rowOff>
    </xdr:from>
    <xdr:to>
      <xdr:col>20</xdr:col>
      <xdr:colOff>416207</xdr:colOff>
      <xdr:row>7</xdr:row>
      <xdr:rowOff>265160</xdr:rowOff>
    </xdr:to>
    <xdr:pic>
      <xdr:nvPicPr>
        <xdr:cNvPr id="10"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524642" y="867739"/>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173182</xdr:colOff>
      <xdr:row>4</xdr:row>
      <xdr:rowOff>145143</xdr:rowOff>
    </xdr:from>
    <xdr:to>
      <xdr:col>7</xdr:col>
      <xdr:colOff>620569</xdr:colOff>
      <xdr:row>7</xdr:row>
      <xdr:rowOff>174006</xdr:rowOff>
    </xdr:to>
    <xdr:pic>
      <xdr:nvPicPr>
        <xdr:cNvPr id="9" name="Imagen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0" y="895598"/>
          <a:ext cx="4560455" cy="721590"/>
        </a:xfrm>
        <a:prstGeom prst="rect">
          <a:avLst/>
        </a:prstGeom>
      </xdr:spPr>
    </xdr:pic>
    <xdr:clientData/>
  </xdr:twoCellAnchor>
  <xdr:twoCellAnchor editAs="oneCell">
    <xdr:from>
      <xdr:col>15</xdr:col>
      <xdr:colOff>840528</xdr:colOff>
      <xdr:row>4</xdr:row>
      <xdr:rowOff>0</xdr:rowOff>
    </xdr:from>
    <xdr:to>
      <xdr:col>18</xdr:col>
      <xdr:colOff>415692</xdr:colOff>
      <xdr:row>7</xdr:row>
      <xdr:rowOff>257101</xdr:rowOff>
    </xdr:to>
    <xdr:pic>
      <xdr:nvPicPr>
        <xdr:cNvPr id="10"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006551" y="750455"/>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305717</xdr:colOff>
      <xdr:row>4</xdr:row>
      <xdr:rowOff>143302</xdr:rowOff>
    </xdr:from>
    <xdr:to>
      <xdr:col>20</xdr:col>
      <xdr:colOff>343234</xdr:colOff>
      <xdr:row>8</xdr:row>
      <xdr:rowOff>22665</xdr:rowOff>
    </xdr:to>
    <xdr:pic>
      <xdr:nvPicPr>
        <xdr:cNvPr id="11"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14694" y="893757"/>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631823</xdr:colOff>
      <xdr:row>3</xdr:row>
      <xdr:rowOff>135723</xdr:rowOff>
    </xdr:from>
    <xdr:to>
      <xdr:col>17</xdr:col>
      <xdr:colOff>8271</xdr:colOff>
      <xdr:row>7</xdr:row>
      <xdr:rowOff>208541</xdr:rowOff>
    </xdr:to>
    <xdr:pic>
      <xdr:nvPicPr>
        <xdr:cNvPr id="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490573" y="721877"/>
          <a:ext cx="2612506" cy="9886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18</xdr:col>
      <xdr:colOff>1087256</xdr:colOff>
      <xdr:row>3</xdr:row>
      <xdr:rowOff>158019</xdr:rowOff>
    </xdr:from>
    <xdr:to>
      <xdr:col>19</xdr:col>
      <xdr:colOff>778410</xdr:colOff>
      <xdr:row>7</xdr:row>
      <xdr:rowOff>119531</xdr:rowOff>
    </xdr:to>
    <xdr:pic>
      <xdr:nvPicPr>
        <xdr:cNvPr id="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4660" y="744173"/>
          <a:ext cx="887885" cy="877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128775</xdr:colOff>
      <xdr:row>4</xdr:row>
      <xdr:rowOff>38856</xdr:rowOff>
    </xdr:from>
    <xdr:to>
      <xdr:col>7</xdr:col>
      <xdr:colOff>43294</xdr:colOff>
      <xdr:row>7</xdr:row>
      <xdr:rowOff>63277</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9929" y="820394"/>
          <a:ext cx="4542692" cy="7449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465301</xdr:colOff>
      <xdr:row>3</xdr:row>
      <xdr:rowOff>129061</xdr:rowOff>
    </xdr:from>
    <xdr:to>
      <xdr:col>16</xdr:col>
      <xdr:colOff>891942</xdr:colOff>
      <xdr:row>7</xdr:row>
      <xdr:rowOff>198548</xdr:rowOff>
    </xdr:to>
    <xdr:pic>
      <xdr:nvPicPr>
        <xdr:cNvPr id="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96210" y="691902"/>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18</xdr:col>
      <xdr:colOff>984013</xdr:colOff>
      <xdr:row>4</xdr:row>
      <xdr:rowOff>70318</xdr:rowOff>
    </xdr:from>
    <xdr:to>
      <xdr:col>19</xdr:col>
      <xdr:colOff>675167</xdr:colOff>
      <xdr:row>7</xdr:row>
      <xdr:rowOff>223885</xdr:rowOff>
    </xdr:to>
    <xdr:pic>
      <xdr:nvPicPr>
        <xdr:cNvPr id="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13558" y="820773"/>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375227</xdr:colOff>
      <xdr:row>4</xdr:row>
      <xdr:rowOff>86591</xdr:rowOff>
    </xdr:from>
    <xdr:to>
      <xdr:col>5</xdr:col>
      <xdr:colOff>1168977</xdr:colOff>
      <xdr:row>7</xdr:row>
      <xdr:rowOff>115454</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7386" y="837046"/>
          <a:ext cx="4560455" cy="7215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265814</xdr:colOff>
      <xdr:row>4</xdr:row>
      <xdr:rowOff>100840</xdr:rowOff>
    </xdr:from>
    <xdr:to>
      <xdr:col>8</xdr:col>
      <xdr:colOff>451414</xdr:colOff>
      <xdr:row>7</xdr:row>
      <xdr:rowOff>124669</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267" y="853980"/>
          <a:ext cx="4560455" cy="721590"/>
        </a:xfrm>
        <a:prstGeom prst="rect">
          <a:avLst/>
        </a:prstGeom>
      </xdr:spPr>
    </xdr:pic>
    <xdr:clientData/>
  </xdr:twoCellAnchor>
  <xdr:twoCellAnchor editAs="oneCell">
    <xdr:from>
      <xdr:col>15</xdr:col>
      <xdr:colOff>505911</xdr:colOff>
      <xdr:row>4</xdr:row>
      <xdr:rowOff>66453</xdr:rowOff>
    </xdr:from>
    <xdr:to>
      <xdr:col>18</xdr:col>
      <xdr:colOff>434821</xdr:colOff>
      <xdr:row>8</xdr:row>
      <xdr:rowOff>41630</xdr:rowOff>
    </xdr:to>
    <xdr:pic>
      <xdr:nvPicPr>
        <xdr:cNvPr id="7"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160620" y="819593"/>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802776</xdr:colOff>
      <xdr:row>4</xdr:row>
      <xdr:rowOff>121150</xdr:rowOff>
    </xdr:from>
    <xdr:to>
      <xdr:col>20</xdr:col>
      <xdr:colOff>838951</xdr:colOff>
      <xdr:row>7</xdr:row>
      <xdr:rowOff>269683</xdr:rowOff>
    </xdr:to>
    <xdr:pic>
      <xdr:nvPicPr>
        <xdr:cNvPr id="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45014" y="874290"/>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93907</xdr:colOff>
      <xdr:row>3</xdr:row>
      <xdr:rowOff>185389</xdr:rowOff>
    </xdr:from>
    <xdr:to>
      <xdr:col>7</xdr:col>
      <xdr:colOff>535806</xdr:colOff>
      <xdr:row>7</xdr:row>
      <xdr:rowOff>21557</xdr:rowOff>
    </xdr:to>
    <xdr:pic>
      <xdr:nvPicPr>
        <xdr:cNvPr id="9" name="Imagen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020" y="748840"/>
          <a:ext cx="4560455" cy="721590"/>
        </a:xfrm>
        <a:prstGeom prst="rect">
          <a:avLst/>
        </a:prstGeom>
      </xdr:spPr>
    </xdr:pic>
    <xdr:clientData/>
  </xdr:twoCellAnchor>
  <xdr:twoCellAnchor editAs="oneCell">
    <xdr:from>
      <xdr:col>15</xdr:col>
      <xdr:colOff>769384</xdr:colOff>
      <xdr:row>3</xdr:row>
      <xdr:rowOff>40246</xdr:rowOff>
    </xdr:from>
    <xdr:to>
      <xdr:col>18</xdr:col>
      <xdr:colOff>357760</xdr:colOff>
      <xdr:row>7</xdr:row>
      <xdr:rowOff>104652</xdr:rowOff>
    </xdr:to>
    <xdr:pic>
      <xdr:nvPicPr>
        <xdr:cNvPr id="10"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923821" y="603697"/>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251647</xdr:colOff>
      <xdr:row>3</xdr:row>
      <xdr:rowOff>183548</xdr:rowOff>
    </xdr:from>
    <xdr:to>
      <xdr:col>20</xdr:col>
      <xdr:colOff>295466</xdr:colOff>
      <xdr:row>7</xdr:row>
      <xdr:rowOff>144420</xdr:rowOff>
    </xdr:to>
    <xdr:pic>
      <xdr:nvPicPr>
        <xdr:cNvPr id="11"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31964" y="746999"/>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465302</xdr:colOff>
      <xdr:row>3</xdr:row>
      <xdr:rowOff>28039</xdr:rowOff>
    </xdr:from>
    <xdr:to>
      <xdr:col>16</xdr:col>
      <xdr:colOff>891942</xdr:colOff>
      <xdr:row>7</xdr:row>
      <xdr:rowOff>97526</xdr:rowOff>
    </xdr:to>
    <xdr:pic>
      <xdr:nvPicPr>
        <xdr:cNvPr id="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468370" y="590880"/>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18</xdr:col>
      <xdr:colOff>1085036</xdr:colOff>
      <xdr:row>3</xdr:row>
      <xdr:rowOff>113613</xdr:rowOff>
    </xdr:from>
    <xdr:to>
      <xdr:col>19</xdr:col>
      <xdr:colOff>776191</xdr:colOff>
      <xdr:row>7</xdr:row>
      <xdr:rowOff>79566</xdr:rowOff>
    </xdr:to>
    <xdr:pic>
      <xdr:nvPicPr>
        <xdr:cNvPr id="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6741" y="676454"/>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331931</xdr:colOff>
      <xdr:row>4</xdr:row>
      <xdr:rowOff>14432</xdr:rowOff>
    </xdr:from>
    <xdr:to>
      <xdr:col>5</xdr:col>
      <xdr:colOff>1125681</xdr:colOff>
      <xdr:row>7</xdr:row>
      <xdr:rowOff>43295</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4090" y="764887"/>
          <a:ext cx="4560455" cy="721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145143</xdr:rowOff>
    </xdr:from>
    <xdr:to>
      <xdr:col>8</xdr:col>
      <xdr:colOff>192093</xdr:colOff>
      <xdr:row>8</xdr:row>
      <xdr:rowOff>166043</xdr:rowOff>
    </xdr:to>
    <xdr:pic>
      <xdr:nvPicPr>
        <xdr:cNvPr id="10" name="Imagen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90" y="1075746"/>
          <a:ext cx="4560455" cy="721590"/>
        </a:xfrm>
        <a:prstGeom prst="rect">
          <a:avLst/>
        </a:prstGeom>
      </xdr:spPr>
    </xdr:pic>
    <xdr:clientData/>
  </xdr:twoCellAnchor>
  <xdr:twoCellAnchor editAs="oneCell">
    <xdr:from>
      <xdr:col>14</xdr:col>
      <xdr:colOff>804697</xdr:colOff>
      <xdr:row>5</xdr:row>
      <xdr:rowOff>21897</xdr:rowOff>
    </xdr:from>
    <xdr:to>
      <xdr:col>18</xdr:col>
      <xdr:colOff>52905</xdr:colOff>
      <xdr:row>8</xdr:row>
      <xdr:rowOff>271035</xdr:rowOff>
    </xdr:to>
    <xdr:pic>
      <xdr:nvPicPr>
        <xdr:cNvPr id="11"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472025" y="952500"/>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385340</xdr:colOff>
      <xdr:row>6</xdr:row>
      <xdr:rowOff>974</xdr:rowOff>
    </xdr:from>
    <xdr:to>
      <xdr:col>20</xdr:col>
      <xdr:colOff>431318</xdr:colOff>
      <xdr:row>9</xdr:row>
      <xdr:rowOff>58992</xdr:rowOff>
    </xdr:to>
    <xdr:pic>
      <xdr:nvPicPr>
        <xdr:cNvPr id="12"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67754" y="1117698"/>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145143</xdr:rowOff>
    </xdr:from>
    <xdr:to>
      <xdr:col>8</xdr:col>
      <xdr:colOff>202768</xdr:colOff>
      <xdr:row>8</xdr:row>
      <xdr:rowOff>164264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8" y="1097643"/>
          <a:ext cx="4560455" cy="721590"/>
        </a:xfrm>
        <a:prstGeom prst="rect">
          <a:avLst/>
        </a:prstGeom>
      </xdr:spPr>
    </xdr:pic>
    <xdr:clientData/>
  </xdr:twoCellAnchor>
  <xdr:twoCellAnchor editAs="oneCell">
    <xdr:from>
      <xdr:col>15</xdr:col>
      <xdr:colOff>687552</xdr:colOff>
      <xdr:row>5</xdr:row>
      <xdr:rowOff>71438</xdr:rowOff>
    </xdr:from>
    <xdr:to>
      <xdr:col>18</xdr:col>
      <xdr:colOff>771797</xdr:colOff>
      <xdr:row>9</xdr:row>
      <xdr:rowOff>44953</xdr:rowOff>
    </xdr:to>
    <xdr:pic>
      <xdr:nvPicPr>
        <xdr:cNvPr id="7"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034083" y="1023938"/>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645226</xdr:colOff>
      <xdr:row>5</xdr:row>
      <xdr:rowOff>119489</xdr:rowOff>
    </xdr:from>
    <xdr:to>
      <xdr:col>20</xdr:col>
      <xdr:colOff>688877</xdr:colOff>
      <xdr:row>8</xdr:row>
      <xdr:rowOff>263314</xdr:rowOff>
    </xdr:to>
    <xdr:pic>
      <xdr:nvPicPr>
        <xdr:cNvPr id="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73132" y="1071989"/>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238125</xdr:colOff>
      <xdr:row>5</xdr:row>
      <xdr:rowOff>145143</xdr:rowOff>
    </xdr:from>
    <xdr:to>
      <xdr:col>8</xdr:col>
      <xdr:colOff>440893</xdr:colOff>
      <xdr:row>8</xdr:row>
      <xdr:rowOff>164264</xdr:rowOff>
    </xdr:to>
    <xdr:pic>
      <xdr:nvPicPr>
        <xdr:cNvPr id="10" name="Imagen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63" y="1097643"/>
          <a:ext cx="4560455" cy="721590"/>
        </a:xfrm>
        <a:prstGeom prst="rect">
          <a:avLst/>
        </a:prstGeom>
      </xdr:spPr>
    </xdr:pic>
    <xdr:clientData/>
  </xdr:twoCellAnchor>
  <xdr:twoCellAnchor editAs="oneCell">
    <xdr:from>
      <xdr:col>15</xdr:col>
      <xdr:colOff>401802</xdr:colOff>
      <xdr:row>5</xdr:row>
      <xdr:rowOff>119062</xdr:rowOff>
    </xdr:from>
    <xdr:to>
      <xdr:col>18</xdr:col>
      <xdr:colOff>486047</xdr:colOff>
      <xdr:row>9</xdr:row>
      <xdr:rowOff>92577</xdr:rowOff>
    </xdr:to>
    <xdr:pic>
      <xdr:nvPicPr>
        <xdr:cNvPr id="11"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748333" y="1071562"/>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752382</xdr:colOff>
      <xdr:row>5</xdr:row>
      <xdr:rowOff>143302</xdr:rowOff>
    </xdr:from>
    <xdr:to>
      <xdr:col>20</xdr:col>
      <xdr:colOff>796033</xdr:colOff>
      <xdr:row>9</xdr:row>
      <xdr:rowOff>13283</xdr:rowOff>
    </xdr:to>
    <xdr:pic>
      <xdr:nvPicPr>
        <xdr:cNvPr id="12"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80288" y="1095802"/>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145143</xdr:rowOff>
    </xdr:from>
    <xdr:to>
      <xdr:col>8</xdr:col>
      <xdr:colOff>202768</xdr:colOff>
      <xdr:row>7</xdr:row>
      <xdr:rowOff>164264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8" y="907143"/>
          <a:ext cx="4560455" cy="721590"/>
        </a:xfrm>
        <a:prstGeom prst="rect">
          <a:avLst/>
        </a:prstGeom>
      </xdr:spPr>
    </xdr:pic>
    <xdr:clientData/>
  </xdr:twoCellAnchor>
  <xdr:twoCellAnchor editAs="oneCell">
    <xdr:from>
      <xdr:col>15</xdr:col>
      <xdr:colOff>413708</xdr:colOff>
      <xdr:row>4</xdr:row>
      <xdr:rowOff>95250</xdr:rowOff>
    </xdr:from>
    <xdr:to>
      <xdr:col>18</xdr:col>
      <xdr:colOff>497953</xdr:colOff>
      <xdr:row>8</xdr:row>
      <xdr:rowOff>68765</xdr:rowOff>
    </xdr:to>
    <xdr:pic>
      <xdr:nvPicPr>
        <xdr:cNvPr id="7"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760239" y="857250"/>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395195</xdr:colOff>
      <xdr:row>4</xdr:row>
      <xdr:rowOff>143302</xdr:rowOff>
    </xdr:from>
    <xdr:to>
      <xdr:col>20</xdr:col>
      <xdr:colOff>438846</xdr:colOff>
      <xdr:row>8</xdr:row>
      <xdr:rowOff>13283</xdr:rowOff>
    </xdr:to>
    <xdr:pic>
      <xdr:nvPicPr>
        <xdr:cNvPr id="12"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3101" y="905302"/>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129351</xdr:colOff>
      <xdr:row>4</xdr:row>
      <xdr:rowOff>27550</xdr:rowOff>
    </xdr:from>
    <xdr:to>
      <xdr:col>8</xdr:col>
      <xdr:colOff>456473</xdr:colOff>
      <xdr:row>7</xdr:row>
      <xdr:rowOff>43585</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592" y="780143"/>
          <a:ext cx="4560455" cy="721590"/>
        </a:xfrm>
        <a:prstGeom prst="rect">
          <a:avLst/>
        </a:prstGeom>
      </xdr:spPr>
    </xdr:pic>
    <xdr:clientData/>
  </xdr:twoCellAnchor>
  <xdr:twoCellAnchor editAs="oneCell">
    <xdr:from>
      <xdr:col>15</xdr:col>
      <xdr:colOff>406504</xdr:colOff>
      <xdr:row>3</xdr:row>
      <xdr:rowOff>47037</xdr:rowOff>
    </xdr:from>
    <xdr:to>
      <xdr:col>18</xdr:col>
      <xdr:colOff>486781</xdr:colOff>
      <xdr:row>7</xdr:row>
      <xdr:rowOff>103161</xdr:rowOff>
    </xdr:to>
    <xdr:pic>
      <xdr:nvPicPr>
        <xdr:cNvPr id="7"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377893" y="611481"/>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386962</xdr:colOff>
      <xdr:row>3</xdr:row>
      <xdr:rowOff>143302</xdr:rowOff>
    </xdr:from>
    <xdr:to>
      <xdr:col>20</xdr:col>
      <xdr:colOff>429290</xdr:colOff>
      <xdr:row>7</xdr:row>
      <xdr:rowOff>95892</xdr:rowOff>
    </xdr:to>
    <xdr:pic>
      <xdr:nvPicPr>
        <xdr:cNvPr id="12"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097795" y="707746"/>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299041</xdr:colOff>
      <xdr:row>4</xdr:row>
      <xdr:rowOff>156218</xdr:rowOff>
    </xdr:from>
    <xdr:to>
      <xdr:col>8</xdr:col>
      <xdr:colOff>484641</xdr:colOff>
      <xdr:row>7</xdr:row>
      <xdr:rowOff>180047</xdr:rowOff>
    </xdr:to>
    <xdr:pic>
      <xdr:nvPicPr>
        <xdr:cNvPr id="11" name="Imagen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494" y="909358"/>
          <a:ext cx="4560455" cy="721590"/>
        </a:xfrm>
        <a:prstGeom prst="rect">
          <a:avLst/>
        </a:prstGeom>
      </xdr:spPr>
    </xdr:pic>
    <xdr:clientData/>
  </xdr:twoCellAnchor>
  <xdr:twoCellAnchor editAs="oneCell">
    <xdr:from>
      <xdr:col>15</xdr:col>
      <xdr:colOff>816028</xdr:colOff>
      <xdr:row>4</xdr:row>
      <xdr:rowOff>55377</xdr:rowOff>
    </xdr:from>
    <xdr:to>
      <xdr:col>18</xdr:col>
      <xdr:colOff>744938</xdr:colOff>
      <xdr:row>8</xdr:row>
      <xdr:rowOff>30554</xdr:rowOff>
    </xdr:to>
    <xdr:pic>
      <xdr:nvPicPr>
        <xdr:cNvPr id="12"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415359" y="808517"/>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481584</xdr:colOff>
      <xdr:row>4</xdr:row>
      <xdr:rowOff>98999</xdr:rowOff>
    </xdr:from>
    <xdr:to>
      <xdr:col>20</xdr:col>
      <xdr:colOff>517759</xdr:colOff>
      <xdr:row>7</xdr:row>
      <xdr:rowOff>247532</xdr:rowOff>
    </xdr:to>
    <xdr:pic>
      <xdr:nvPicPr>
        <xdr:cNvPr id="13"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8444" y="852139"/>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98962</xdr:colOff>
      <xdr:row>4</xdr:row>
      <xdr:rowOff>95663</xdr:rowOff>
    </xdr:from>
    <xdr:to>
      <xdr:col>7</xdr:col>
      <xdr:colOff>527793</xdr:colOff>
      <xdr:row>7</xdr:row>
      <xdr:rowOff>124526</xdr:rowOff>
    </xdr:to>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468" y="837871"/>
          <a:ext cx="4560455" cy="721590"/>
        </a:xfrm>
        <a:prstGeom prst="rect">
          <a:avLst/>
        </a:prstGeom>
      </xdr:spPr>
    </xdr:pic>
    <xdr:clientData/>
  </xdr:twoCellAnchor>
  <xdr:twoCellAnchor editAs="oneCell">
    <xdr:from>
      <xdr:col>15</xdr:col>
      <xdr:colOff>325107</xdr:colOff>
      <xdr:row>4</xdr:row>
      <xdr:rowOff>37110</xdr:rowOff>
    </xdr:from>
    <xdr:to>
      <xdr:col>18</xdr:col>
      <xdr:colOff>384767</xdr:colOff>
      <xdr:row>8</xdr:row>
      <xdr:rowOff>22068</xdr:rowOff>
    </xdr:to>
    <xdr:pic>
      <xdr:nvPicPr>
        <xdr:cNvPr id="9"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249912" y="779318"/>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470652</xdr:colOff>
      <xdr:row>4</xdr:row>
      <xdr:rowOff>106192</xdr:rowOff>
    </xdr:from>
    <xdr:to>
      <xdr:col>20</xdr:col>
      <xdr:colOff>506108</xdr:colOff>
      <xdr:row>7</xdr:row>
      <xdr:rowOff>259759</xdr:rowOff>
    </xdr:to>
    <xdr:pic>
      <xdr:nvPicPr>
        <xdr:cNvPr id="10"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55977" y="848400"/>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26097</xdr:colOff>
      <xdr:row>4</xdr:row>
      <xdr:rowOff>145143</xdr:rowOff>
    </xdr:from>
    <xdr:to>
      <xdr:col>7</xdr:col>
      <xdr:colOff>58915</xdr:colOff>
      <xdr:row>7</xdr:row>
      <xdr:rowOff>149096</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9350" y="928020"/>
          <a:ext cx="4560455" cy="721590"/>
        </a:xfrm>
        <a:prstGeom prst="rect">
          <a:avLst/>
        </a:prstGeom>
      </xdr:spPr>
    </xdr:pic>
    <xdr:clientData/>
  </xdr:twoCellAnchor>
  <xdr:twoCellAnchor editAs="oneCell">
    <xdr:from>
      <xdr:col>15</xdr:col>
      <xdr:colOff>300028</xdr:colOff>
      <xdr:row>4</xdr:row>
      <xdr:rowOff>0</xdr:rowOff>
    </xdr:from>
    <xdr:to>
      <xdr:col>17</xdr:col>
      <xdr:colOff>728250</xdr:colOff>
      <xdr:row>7</xdr:row>
      <xdr:rowOff>232191</xdr:rowOff>
    </xdr:to>
    <xdr:pic>
      <xdr:nvPicPr>
        <xdr:cNvPr id="7" name="Marcador de contenido 3"/>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852151" y="782877"/>
          <a:ext cx="2620277" cy="9498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18</xdr:col>
      <xdr:colOff>967999</xdr:colOff>
      <xdr:row>4</xdr:row>
      <xdr:rowOff>143302</xdr:rowOff>
    </xdr:from>
    <xdr:to>
      <xdr:col>19</xdr:col>
      <xdr:colOff>656584</xdr:colOff>
      <xdr:row>7</xdr:row>
      <xdr:rowOff>271959</xdr:rowOff>
    </xdr:to>
    <xdr:pic>
      <xdr:nvPicPr>
        <xdr:cNvPr id="12"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560294" y="926179"/>
          <a:ext cx="888995" cy="8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16"/>
  <sheetViews>
    <sheetView topLeftCell="A112" zoomScale="87" zoomScaleNormal="87" workbookViewId="0">
      <selection activeCell="B116" sqref="B5:U116"/>
    </sheetView>
  </sheetViews>
  <sheetFormatPr baseColWidth="10" defaultRowHeight="15"/>
  <cols>
    <col min="1" max="1" width="1" style="45" customWidth="1"/>
    <col min="2" max="2" width="10.42578125" style="45" customWidth="1"/>
    <col min="3" max="3" width="9.140625" style="45" customWidth="1"/>
    <col min="4" max="4" width="8.42578125" style="45" customWidth="1"/>
    <col min="5" max="5" width="8.5703125" style="45" customWidth="1"/>
    <col min="6" max="6" width="19" style="45" customWidth="1"/>
    <col min="7" max="8" width="11.42578125" style="45"/>
    <col min="9" max="9" width="12.7109375" style="45" customWidth="1"/>
    <col min="10" max="10" width="14.85546875" style="45" customWidth="1"/>
    <col min="11" max="12" width="12.7109375" style="45" customWidth="1"/>
    <col min="13" max="13" width="17.28515625" style="45" customWidth="1"/>
    <col min="14" max="15" width="12.7109375" style="45" customWidth="1"/>
    <col min="16" max="16" width="15.85546875" style="45" customWidth="1"/>
    <col min="17" max="18" width="12.7109375" style="45" customWidth="1"/>
    <col min="19" max="19" width="17.28515625" style="45" customWidth="1"/>
    <col min="20" max="20" width="12.7109375" style="45" customWidth="1"/>
    <col min="21" max="21" width="12.85546875" style="45" customWidth="1"/>
    <col min="22" max="22" width="11.42578125" style="45"/>
    <col min="23" max="23" width="17.42578125" style="45" customWidth="1"/>
    <col min="24" max="24" width="20.28515625" style="45" customWidth="1"/>
    <col min="25" max="16384" width="11.42578125" style="45"/>
  </cols>
  <sheetData>
    <row r="2" spans="1:21">
      <c r="F2" s="1"/>
      <c r="G2" s="1"/>
      <c r="H2" s="1"/>
      <c r="I2" s="1"/>
      <c r="J2" s="1"/>
      <c r="K2" s="1"/>
      <c r="L2" s="1"/>
      <c r="M2" s="1"/>
      <c r="N2" s="1"/>
      <c r="O2" s="1"/>
    </row>
    <row r="3" spans="1:21" s="110" customFormat="1">
      <c r="F3" s="1"/>
      <c r="G3" s="1"/>
      <c r="H3" s="1"/>
      <c r="I3" s="1"/>
      <c r="J3" s="1"/>
      <c r="K3" s="1"/>
      <c r="L3" s="1"/>
      <c r="M3" s="1"/>
      <c r="N3" s="1"/>
      <c r="O3" s="1"/>
    </row>
    <row r="4" spans="1:21" s="110" customFormat="1">
      <c r="F4" s="1"/>
      <c r="G4" s="1"/>
      <c r="H4" s="1"/>
      <c r="I4" s="1"/>
      <c r="J4" s="1"/>
      <c r="K4" s="1"/>
      <c r="L4" s="1"/>
      <c r="M4" s="1"/>
      <c r="N4" s="1"/>
      <c r="O4" s="1"/>
    </row>
    <row r="5" spans="1:21" s="110" customFormat="1">
      <c r="F5" s="1"/>
      <c r="G5" s="1"/>
      <c r="H5" s="1"/>
      <c r="I5" s="1"/>
      <c r="J5" s="1"/>
      <c r="K5" s="1"/>
      <c r="L5" s="1"/>
      <c r="M5" s="1"/>
      <c r="N5" s="1"/>
      <c r="O5" s="1"/>
    </row>
    <row r="6" spans="1:21" s="110" customFormat="1">
      <c r="F6" s="1"/>
      <c r="G6" s="1"/>
      <c r="H6" s="1"/>
      <c r="I6" s="1"/>
      <c r="J6" s="1"/>
      <c r="K6" s="1"/>
      <c r="L6" s="1"/>
      <c r="M6" s="1"/>
      <c r="N6" s="1"/>
      <c r="O6" s="1"/>
    </row>
    <row r="7" spans="1:21" ht="25.5">
      <c r="B7" s="610" t="s">
        <v>0</v>
      </c>
      <c r="C7" s="610"/>
      <c r="D7" s="610"/>
      <c r="E7" s="610"/>
      <c r="F7" s="610"/>
      <c r="G7" s="610"/>
      <c r="H7" s="610"/>
      <c r="I7" s="610"/>
      <c r="J7" s="610"/>
      <c r="K7" s="610"/>
      <c r="L7" s="610"/>
      <c r="M7" s="610"/>
      <c r="N7" s="610"/>
      <c r="O7" s="610"/>
      <c r="P7" s="610"/>
      <c r="Q7" s="610"/>
      <c r="R7" s="610"/>
      <c r="S7" s="610"/>
      <c r="T7" s="610"/>
      <c r="U7" s="610"/>
    </row>
    <row r="8" spans="1:21">
      <c r="F8" s="45" t="s">
        <v>1</v>
      </c>
    </row>
    <row r="9" spans="1:21" ht="21.75">
      <c r="B9" s="2"/>
      <c r="C9" s="2"/>
      <c r="D9" s="2"/>
      <c r="E9" s="2"/>
      <c r="F9" s="2"/>
      <c r="G9" s="2"/>
      <c r="H9" s="2"/>
      <c r="I9" s="2"/>
      <c r="J9" s="2"/>
      <c r="K9" s="2"/>
      <c r="L9" s="2"/>
      <c r="M9" s="2"/>
      <c r="N9" s="2"/>
      <c r="O9" s="2"/>
      <c r="P9" s="2"/>
      <c r="Q9" s="2"/>
      <c r="R9" s="2"/>
      <c r="S9" s="2"/>
      <c r="T9" s="2"/>
      <c r="U9" s="2"/>
    </row>
    <row r="10" spans="1:21" ht="15.75" thickBot="1">
      <c r="B10" s="48"/>
      <c r="C10" s="48"/>
      <c r="D10" s="48"/>
      <c r="E10" s="48"/>
      <c r="F10" s="48"/>
      <c r="G10" s="48"/>
      <c r="H10" s="48"/>
      <c r="I10" s="48"/>
      <c r="J10" s="48"/>
      <c r="K10" s="48"/>
      <c r="L10" s="48"/>
      <c r="M10" s="48"/>
      <c r="N10" s="48"/>
      <c r="O10" s="48"/>
      <c r="P10" s="48"/>
      <c r="Q10" s="48"/>
      <c r="R10" s="48"/>
      <c r="S10" s="48"/>
      <c r="T10" s="48"/>
      <c r="U10" s="48"/>
    </row>
    <row r="11" spans="1:21" ht="15" customHeight="1">
      <c r="B11" s="611" t="s">
        <v>2</v>
      </c>
      <c r="C11" s="612"/>
      <c r="D11" s="612"/>
      <c r="E11" s="612"/>
      <c r="F11" s="613"/>
      <c r="G11" s="660" t="s">
        <v>141</v>
      </c>
      <c r="H11" s="660"/>
      <c r="I11" s="660"/>
      <c r="J11" s="660"/>
      <c r="K11" s="660"/>
      <c r="L11" s="660"/>
      <c r="M11" s="660"/>
      <c r="N11" s="660"/>
      <c r="O11" s="660"/>
      <c r="P11" s="660"/>
      <c r="Q11" s="660"/>
      <c r="R11" s="660"/>
      <c r="S11" s="660"/>
      <c r="T11" s="660"/>
      <c r="U11" s="661"/>
    </row>
    <row r="12" spans="1:21" ht="15" customHeight="1">
      <c r="A12" s="47"/>
      <c r="B12" s="614" t="s">
        <v>3</v>
      </c>
      <c r="C12" s="615"/>
      <c r="D12" s="615"/>
      <c r="E12" s="615"/>
      <c r="F12" s="616"/>
      <c r="G12" s="617" t="s">
        <v>71</v>
      </c>
      <c r="H12" s="618"/>
      <c r="I12" s="618"/>
      <c r="J12" s="618"/>
      <c r="K12" s="618"/>
      <c r="L12" s="618"/>
      <c r="M12" s="618"/>
      <c r="N12" s="618"/>
      <c r="O12" s="618"/>
      <c r="P12" s="618"/>
      <c r="Q12" s="618"/>
      <c r="R12" s="618"/>
      <c r="S12" s="618"/>
      <c r="T12" s="618"/>
      <c r="U12" s="619"/>
    </row>
    <row r="13" spans="1:21">
      <c r="A13" s="47"/>
      <c r="B13" s="611" t="s">
        <v>4</v>
      </c>
      <c r="C13" s="612"/>
      <c r="D13" s="612"/>
      <c r="E13" s="612"/>
      <c r="F13" s="613"/>
      <c r="G13" s="620" t="s">
        <v>72</v>
      </c>
      <c r="H13" s="621"/>
      <c r="I13" s="621"/>
      <c r="J13" s="621"/>
      <c r="K13" s="621"/>
      <c r="L13" s="621"/>
      <c r="M13" s="621"/>
      <c r="N13" s="621"/>
      <c r="O13" s="621"/>
      <c r="P13" s="621"/>
      <c r="Q13" s="621"/>
      <c r="R13" s="621"/>
      <c r="S13" s="621"/>
      <c r="T13" s="621"/>
      <c r="U13" s="622"/>
    </row>
    <row r="14" spans="1:21" ht="23.25" customHeight="1">
      <c r="A14" s="47"/>
      <c r="B14" s="611" t="s">
        <v>5</v>
      </c>
      <c r="C14" s="612"/>
      <c r="D14" s="612"/>
      <c r="E14" s="612"/>
      <c r="F14" s="613"/>
      <c r="G14" s="620" t="s">
        <v>73</v>
      </c>
      <c r="H14" s="621"/>
      <c r="I14" s="621"/>
      <c r="J14" s="621"/>
      <c r="K14" s="621"/>
      <c r="L14" s="621"/>
      <c r="M14" s="621"/>
      <c r="N14" s="621"/>
      <c r="O14" s="621"/>
      <c r="P14" s="621"/>
      <c r="Q14" s="621"/>
      <c r="R14" s="621"/>
      <c r="S14" s="621"/>
      <c r="T14" s="621"/>
      <c r="U14" s="622"/>
    </row>
    <row r="15" spans="1:21" ht="22.5" customHeight="1">
      <c r="A15" s="47"/>
      <c r="B15" s="611" t="s">
        <v>6</v>
      </c>
      <c r="C15" s="612"/>
      <c r="D15" s="612"/>
      <c r="E15" s="612"/>
      <c r="F15" s="613"/>
      <c r="G15" s="636" t="s">
        <v>7</v>
      </c>
      <c r="H15" s="637"/>
      <c r="I15" s="574"/>
      <c r="J15" s="575"/>
      <c r="K15" s="575"/>
      <c r="L15" s="576"/>
      <c r="M15" s="3" t="s">
        <v>8</v>
      </c>
      <c r="N15" s="574">
        <v>688804.23</v>
      </c>
      <c r="O15" s="575"/>
      <c r="P15" s="575"/>
      <c r="Q15" s="576"/>
      <c r="R15" s="577" t="s">
        <v>9</v>
      </c>
      <c r="S15" s="578"/>
      <c r="T15" s="579">
        <v>0</v>
      </c>
      <c r="U15" s="580"/>
    </row>
    <row r="16" spans="1:21">
      <c r="A16" s="47"/>
      <c r="B16" s="611" t="s">
        <v>10</v>
      </c>
      <c r="C16" s="612"/>
      <c r="D16" s="612"/>
      <c r="E16" s="612"/>
      <c r="F16" s="613"/>
      <c r="G16" s="623" t="s">
        <v>7</v>
      </c>
      <c r="H16" s="624"/>
      <c r="I16" s="579"/>
      <c r="J16" s="625"/>
      <c r="K16" s="625"/>
      <c r="L16" s="626"/>
      <c r="M16" s="3" t="s">
        <v>8</v>
      </c>
      <c r="N16" s="627"/>
      <c r="O16" s="628"/>
      <c r="P16" s="628"/>
      <c r="Q16" s="629"/>
      <c r="R16" s="630"/>
      <c r="S16" s="631"/>
      <c r="T16" s="631"/>
      <c r="U16" s="632"/>
    </row>
    <row r="17" spans="1:27" ht="15.75" thickBot="1">
      <c r="A17" s="47"/>
      <c r="B17" s="611" t="s">
        <v>11</v>
      </c>
      <c r="C17" s="612"/>
      <c r="D17" s="612"/>
      <c r="E17" s="612"/>
      <c r="F17" s="613"/>
      <c r="G17" s="633" t="s">
        <v>76</v>
      </c>
      <c r="H17" s="634"/>
      <c r="I17" s="634"/>
      <c r="J17" s="634"/>
      <c r="K17" s="634"/>
      <c r="L17" s="634"/>
      <c r="M17" s="634"/>
      <c r="N17" s="634"/>
      <c r="O17" s="634"/>
      <c r="P17" s="634"/>
      <c r="Q17" s="634"/>
      <c r="R17" s="634"/>
      <c r="S17" s="634"/>
      <c r="T17" s="634"/>
      <c r="U17" s="635"/>
    </row>
    <row r="18" spans="1:27" ht="15.75" customHeight="1" thickBot="1">
      <c r="A18" s="47"/>
      <c r="B18" s="591" t="s">
        <v>12</v>
      </c>
      <c r="C18" s="592"/>
      <c r="D18" s="592"/>
      <c r="E18" s="592"/>
      <c r="F18" s="593"/>
      <c r="G18" s="594" t="s">
        <v>75</v>
      </c>
      <c r="H18" s="595"/>
      <c r="I18" s="595"/>
      <c r="J18" s="595"/>
      <c r="K18" s="595"/>
      <c r="L18" s="595"/>
      <c r="M18" s="595"/>
      <c r="N18" s="595"/>
      <c r="O18" s="595"/>
      <c r="P18" s="595"/>
      <c r="Q18" s="595"/>
      <c r="R18" s="595"/>
      <c r="S18" s="595"/>
      <c r="T18" s="595"/>
      <c r="U18" s="596"/>
    </row>
    <row r="19" spans="1:27" ht="15.75" thickBot="1">
      <c r="B19" s="501"/>
      <c r="C19" s="501"/>
      <c r="D19" s="501"/>
      <c r="E19" s="501"/>
      <c r="F19" s="501"/>
      <c r="G19" s="501"/>
      <c r="H19" s="501"/>
      <c r="I19" s="501"/>
      <c r="J19" s="501"/>
      <c r="K19" s="501"/>
      <c r="L19" s="501"/>
      <c r="M19" s="501"/>
      <c r="N19" s="501"/>
      <c r="O19" s="501"/>
      <c r="P19" s="501"/>
      <c r="Q19" s="501"/>
      <c r="R19" s="501"/>
      <c r="S19" s="501"/>
      <c r="T19" s="501"/>
      <c r="U19" s="501"/>
    </row>
    <row r="20" spans="1:27" ht="16.5" thickBot="1">
      <c r="A20" s="47"/>
      <c r="B20" s="521" t="s">
        <v>13</v>
      </c>
      <c r="C20" s="521"/>
      <c r="D20" s="522"/>
      <c r="E20" s="521" t="s">
        <v>14</v>
      </c>
      <c r="F20" s="522"/>
      <c r="G20" s="526" t="s">
        <v>15</v>
      </c>
      <c r="H20" s="527"/>
      <c r="I20" s="527"/>
      <c r="J20" s="527"/>
      <c r="K20" s="527"/>
      <c r="L20" s="527"/>
      <c r="M20" s="527"/>
      <c r="N20" s="527"/>
      <c r="O20" s="527"/>
      <c r="P20" s="527"/>
      <c r="Q20" s="527"/>
      <c r="R20" s="527"/>
      <c r="S20" s="527"/>
      <c r="T20" s="527"/>
      <c r="U20" s="528"/>
    </row>
    <row r="21" spans="1:27" ht="15.75" thickBot="1">
      <c r="A21" s="47"/>
      <c r="B21" s="524"/>
      <c r="C21" s="524"/>
      <c r="D21" s="525"/>
      <c r="E21" s="524"/>
      <c r="F21" s="525"/>
      <c r="G21" s="529" t="s">
        <v>16</v>
      </c>
      <c r="H21" s="530"/>
      <c r="I21" s="497" t="s">
        <v>17</v>
      </c>
      <c r="J21" s="485"/>
      <c r="K21" s="485"/>
      <c r="L21" s="485"/>
      <c r="M21" s="485"/>
      <c r="N21" s="486"/>
      <c r="O21" s="599" t="s">
        <v>18</v>
      </c>
      <c r="P21" s="600"/>
      <c r="Q21" s="600"/>
      <c r="R21" s="600"/>
      <c r="S21" s="600"/>
      <c r="T21" s="600"/>
      <c r="U21" s="601"/>
    </row>
    <row r="22" spans="1:27" ht="15" customHeight="1">
      <c r="A22" s="47"/>
      <c r="B22" s="524"/>
      <c r="C22" s="524"/>
      <c r="D22" s="525"/>
      <c r="E22" s="524"/>
      <c r="F22" s="525"/>
      <c r="G22" s="531"/>
      <c r="H22" s="532"/>
      <c r="I22" s="529" t="s">
        <v>19</v>
      </c>
      <c r="J22" s="568"/>
      <c r="K22" s="568"/>
      <c r="L22" s="529" t="s">
        <v>20</v>
      </c>
      <c r="M22" s="568"/>
      <c r="N22" s="530"/>
      <c r="O22" s="572" t="s">
        <v>19</v>
      </c>
      <c r="P22" s="573"/>
      <c r="Q22" s="573"/>
      <c r="R22" s="529" t="s">
        <v>20</v>
      </c>
      <c r="S22" s="568"/>
      <c r="T22" s="568"/>
      <c r="U22" s="508" t="s">
        <v>21</v>
      </c>
      <c r="V22" s="602" t="s">
        <v>125</v>
      </c>
      <c r="W22" s="603"/>
      <c r="X22" s="602" t="s">
        <v>126</v>
      </c>
      <c r="Y22" s="603"/>
      <c r="Z22" s="602" t="s">
        <v>127</v>
      </c>
      <c r="AA22" s="603"/>
    </row>
    <row r="23" spans="1:27" ht="25.5" customHeight="1" thickBot="1">
      <c r="A23" s="47"/>
      <c r="B23" s="597"/>
      <c r="C23" s="597"/>
      <c r="D23" s="598"/>
      <c r="E23" s="524"/>
      <c r="F23" s="525"/>
      <c r="G23" s="569"/>
      <c r="H23" s="571"/>
      <c r="I23" s="569"/>
      <c r="J23" s="570"/>
      <c r="K23" s="570"/>
      <c r="L23" s="569"/>
      <c r="M23" s="570"/>
      <c r="N23" s="571"/>
      <c r="O23" s="569"/>
      <c r="P23" s="570"/>
      <c r="Q23" s="570"/>
      <c r="R23" s="569"/>
      <c r="S23" s="570"/>
      <c r="T23" s="570"/>
      <c r="U23" s="509"/>
      <c r="V23" s="604"/>
      <c r="W23" s="605"/>
      <c r="X23" s="604"/>
      <c r="Y23" s="605"/>
      <c r="Z23" s="604"/>
      <c r="AA23" s="605"/>
    </row>
    <row r="24" spans="1:27" s="112" customFormat="1">
      <c r="A24" s="111"/>
      <c r="B24" s="581" t="s">
        <v>22</v>
      </c>
      <c r="C24" s="582"/>
      <c r="D24" s="583"/>
      <c r="E24" s="584"/>
      <c r="F24" s="585"/>
      <c r="G24" s="586"/>
      <c r="H24" s="587"/>
      <c r="I24" s="588"/>
      <c r="J24" s="587"/>
      <c r="K24" s="585"/>
      <c r="L24" s="589"/>
      <c r="M24" s="590"/>
      <c r="N24" s="590"/>
      <c r="O24" s="588"/>
      <c r="P24" s="587"/>
      <c r="Q24" s="585"/>
      <c r="R24" s="586"/>
      <c r="S24" s="587"/>
      <c r="T24" s="587"/>
      <c r="U24" s="114"/>
      <c r="V24" s="374"/>
      <c r="W24" s="345"/>
      <c r="X24" s="345"/>
      <c r="Y24" s="345"/>
      <c r="Z24" s="345"/>
      <c r="AA24" s="345"/>
    </row>
    <row r="25" spans="1:27" s="112" customFormat="1">
      <c r="A25" s="111"/>
      <c r="B25" s="538" t="s">
        <v>23</v>
      </c>
      <c r="C25" s="539"/>
      <c r="D25" s="540"/>
      <c r="E25" s="541" t="s">
        <v>24</v>
      </c>
      <c r="F25" s="542"/>
      <c r="G25" s="513">
        <v>950</v>
      </c>
      <c r="H25" s="513"/>
      <c r="I25" s="551">
        <v>40</v>
      </c>
      <c r="J25" s="514"/>
      <c r="K25" s="552"/>
      <c r="L25" s="513">
        <v>40</v>
      </c>
      <c r="M25" s="513"/>
      <c r="N25" s="513"/>
      <c r="O25" s="551">
        <v>40</v>
      </c>
      <c r="P25" s="514"/>
      <c r="Q25" s="552"/>
      <c r="R25" s="513">
        <v>40</v>
      </c>
      <c r="S25" s="514"/>
      <c r="T25" s="514"/>
      <c r="U25" s="115">
        <f>+R25/G25</f>
        <v>4.2105263157894736E-2</v>
      </c>
      <c r="V25" s="374">
        <f>+O25</f>
        <v>40</v>
      </c>
      <c r="W25" s="374">
        <f>+I25-V25</f>
        <v>0</v>
      </c>
      <c r="X25" s="374">
        <f>+R25</f>
        <v>40</v>
      </c>
      <c r="Y25" s="374">
        <f>+X25-L25</f>
        <v>0</v>
      </c>
      <c r="Z25" s="375">
        <f>+X25/G25</f>
        <v>4.2105263157894736E-2</v>
      </c>
      <c r="AA25" s="374">
        <f>+U25-Z25</f>
        <v>0</v>
      </c>
    </row>
    <row r="26" spans="1:27" s="112" customFormat="1">
      <c r="A26" s="113"/>
      <c r="B26" s="538" t="s">
        <v>58</v>
      </c>
      <c r="C26" s="553"/>
      <c r="D26" s="554"/>
      <c r="E26" s="541" t="s">
        <v>25</v>
      </c>
      <c r="F26" s="542"/>
      <c r="G26" s="551">
        <v>398</v>
      </c>
      <c r="H26" s="513"/>
      <c r="I26" s="551">
        <v>16</v>
      </c>
      <c r="J26" s="513"/>
      <c r="K26" s="555"/>
      <c r="L26" s="513">
        <v>16</v>
      </c>
      <c r="M26" s="513"/>
      <c r="N26" s="513"/>
      <c r="O26" s="551">
        <v>16</v>
      </c>
      <c r="P26" s="513"/>
      <c r="Q26" s="555"/>
      <c r="R26" s="513">
        <v>16</v>
      </c>
      <c r="S26" s="513"/>
      <c r="T26" s="513"/>
      <c r="U26" s="115">
        <f t="shared" ref="U26:U43" si="0">+R26/G26</f>
        <v>4.0201005025125629E-2</v>
      </c>
      <c r="V26" s="374">
        <f t="shared" ref="V26:V27" si="1">+O26</f>
        <v>16</v>
      </c>
      <c r="W26" s="374">
        <f t="shared" ref="W26:W27" si="2">+I26-V26</f>
        <v>0</v>
      </c>
      <c r="X26" s="374">
        <f t="shared" ref="X26:X27" si="3">+R26</f>
        <v>16</v>
      </c>
      <c r="Y26" s="374">
        <f t="shared" ref="Y26:Y27" si="4">+X26-L26</f>
        <v>0</v>
      </c>
      <c r="Z26" s="375">
        <f t="shared" ref="Z26:Z27" si="5">+X26/G26</f>
        <v>4.0201005025125629E-2</v>
      </c>
      <c r="AA26" s="374">
        <f t="shared" ref="AA26:AA27" si="6">+U26-Z26</f>
        <v>0</v>
      </c>
    </row>
    <row r="27" spans="1:27" s="112" customFormat="1">
      <c r="A27" s="111"/>
      <c r="B27" s="538" t="s">
        <v>26</v>
      </c>
      <c r="C27" s="539"/>
      <c r="D27" s="540"/>
      <c r="E27" s="541" t="s">
        <v>25</v>
      </c>
      <c r="F27" s="542"/>
      <c r="G27" s="513">
        <v>1570</v>
      </c>
      <c r="H27" s="514"/>
      <c r="I27" s="551">
        <v>42</v>
      </c>
      <c r="J27" s="514"/>
      <c r="K27" s="552"/>
      <c r="L27" s="513">
        <v>42</v>
      </c>
      <c r="M27" s="513"/>
      <c r="N27" s="513"/>
      <c r="O27" s="551">
        <v>42</v>
      </c>
      <c r="P27" s="514"/>
      <c r="Q27" s="552"/>
      <c r="R27" s="513">
        <v>42</v>
      </c>
      <c r="S27" s="514"/>
      <c r="T27" s="514"/>
      <c r="U27" s="115">
        <f t="shared" si="0"/>
        <v>2.6751592356687899E-2</v>
      </c>
      <c r="V27" s="374">
        <f t="shared" si="1"/>
        <v>42</v>
      </c>
      <c r="W27" s="374">
        <f t="shared" si="2"/>
        <v>0</v>
      </c>
      <c r="X27" s="374">
        <f t="shared" si="3"/>
        <v>42</v>
      </c>
      <c r="Y27" s="374">
        <f t="shared" si="4"/>
        <v>0</v>
      </c>
      <c r="Z27" s="375">
        <f t="shared" si="5"/>
        <v>2.6751592356687899E-2</v>
      </c>
      <c r="AA27" s="374">
        <f t="shared" si="6"/>
        <v>0</v>
      </c>
    </row>
    <row r="28" spans="1:27" s="112" customFormat="1">
      <c r="A28" s="111"/>
      <c r="B28" s="548" t="s">
        <v>27</v>
      </c>
      <c r="C28" s="556"/>
      <c r="D28" s="557"/>
      <c r="E28" s="566"/>
      <c r="F28" s="567"/>
      <c r="G28" s="513"/>
      <c r="H28" s="513"/>
      <c r="I28" s="551"/>
      <c r="J28" s="513"/>
      <c r="K28" s="555"/>
      <c r="L28" s="513"/>
      <c r="M28" s="513"/>
      <c r="N28" s="513"/>
      <c r="O28" s="551"/>
      <c r="P28" s="513"/>
      <c r="Q28" s="555"/>
      <c r="R28" s="564"/>
      <c r="S28" s="565"/>
      <c r="T28" s="514"/>
      <c r="U28" s="115"/>
    </row>
    <row r="29" spans="1:27" s="112" customFormat="1" ht="15" customHeight="1">
      <c r="A29" s="111"/>
      <c r="B29" s="538" t="s">
        <v>28</v>
      </c>
      <c r="C29" s="553"/>
      <c r="D29" s="554"/>
      <c r="E29" s="541" t="s">
        <v>24</v>
      </c>
      <c r="F29" s="542"/>
      <c r="G29" s="551">
        <v>750</v>
      </c>
      <c r="H29" s="513"/>
      <c r="I29" s="551">
        <v>80</v>
      </c>
      <c r="J29" s="513"/>
      <c r="K29" s="555"/>
      <c r="L29" s="513">
        <v>100</v>
      </c>
      <c r="M29" s="513"/>
      <c r="N29" s="513"/>
      <c r="O29" s="551">
        <v>80</v>
      </c>
      <c r="P29" s="513"/>
      <c r="Q29" s="555"/>
      <c r="R29" s="564">
        <v>100</v>
      </c>
      <c r="S29" s="565"/>
      <c r="T29" s="514"/>
      <c r="U29" s="115">
        <f t="shared" si="0"/>
        <v>0.13333333333333333</v>
      </c>
      <c r="V29" s="374">
        <f t="shared" ref="V29:V30" si="7">+O29</f>
        <v>80</v>
      </c>
      <c r="W29" s="374">
        <f t="shared" ref="W29:W30" si="8">+I29-V29</f>
        <v>0</v>
      </c>
      <c r="X29" s="374">
        <f t="shared" ref="X29:X30" si="9">+R29</f>
        <v>100</v>
      </c>
      <c r="Y29" s="374">
        <f t="shared" ref="Y29:Y30" si="10">+X29-L29</f>
        <v>0</v>
      </c>
      <c r="Z29" s="375">
        <f t="shared" ref="Z29:Z30" si="11">+X29/G29</f>
        <v>0.13333333333333333</v>
      </c>
      <c r="AA29" s="374">
        <f t="shared" ref="AA29:AA30" si="12">+U29-Z29</f>
        <v>0</v>
      </c>
    </row>
    <row r="30" spans="1:27" s="112" customFormat="1" ht="15" customHeight="1">
      <c r="A30" s="111"/>
      <c r="B30" s="538" t="s">
        <v>29</v>
      </c>
      <c r="C30" s="553"/>
      <c r="D30" s="554"/>
      <c r="E30" s="541" t="s">
        <v>25</v>
      </c>
      <c r="F30" s="542"/>
      <c r="G30" s="551">
        <v>85</v>
      </c>
      <c r="H30" s="513"/>
      <c r="I30" s="551">
        <v>4</v>
      </c>
      <c r="J30" s="513"/>
      <c r="K30" s="555"/>
      <c r="L30" s="513">
        <v>8</v>
      </c>
      <c r="M30" s="513"/>
      <c r="N30" s="513"/>
      <c r="O30" s="551">
        <v>4</v>
      </c>
      <c r="P30" s="513"/>
      <c r="Q30" s="555"/>
      <c r="R30" s="564">
        <v>8</v>
      </c>
      <c r="S30" s="565"/>
      <c r="T30" s="514"/>
      <c r="U30" s="115">
        <f t="shared" si="0"/>
        <v>9.4117647058823528E-2</v>
      </c>
      <c r="V30" s="374">
        <f t="shared" si="7"/>
        <v>4</v>
      </c>
      <c r="W30" s="374">
        <f t="shared" si="8"/>
        <v>0</v>
      </c>
      <c r="X30" s="374">
        <f t="shared" si="9"/>
        <v>8</v>
      </c>
      <c r="Y30" s="374">
        <f t="shared" si="10"/>
        <v>0</v>
      </c>
      <c r="Z30" s="375">
        <f t="shared" si="11"/>
        <v>9.4117647058823528E-2</v>
      </c>
      <c r="AA30" s="374">
        <f t="shared" si="12"/>
        <v>0</v>
      </c>
    </row>
    <row r="31" spans="1:27" s="112" customFormat="1" ht="15" customHeight="1">
      <c r="A31" s="111"/>
      <c r="B31" s="548" t="s">
        <v>30</v>
      </c>
      <c r="C31" s="556"/>
      <c r="D31" s="557"/>
      <c r="E31" s="116"/>
      <c r="F31" s="117"/>
      <c r="G31" s="118"/>
      <c r="H31" s="119"/>
      <c r="I31" s="118"/>
      <c r="J31" s="119"/>
      <c r="K31" s="136"/>
      <c r="L31" s="119"/>
      <c r="M31" s="119"/>
      <c r="N31" s="119"/>
      <c r="O31" s="118"/>
      <c r="P31" s="119"/>
      <c r="Q31" s="136"/>
      <c r="R31" s="119"/>
      <c r="S31" s="119"/>
      <c r="T31" s="119"/>
      <c r="U31" s="115"/>
    </row>
    <row r="32" spans="1:27" s="112" customFormat="1" ht="15" customHeight="1">
      <c r="A32" s="111"/>
      <c r="B32" s="538" t="s">
        <v>28</v>
      </c>
      <c r="C32" s="553"/>
      <c r="D32" s="554"/>
      <c r="E32" s="541" t="s">
        <v>24</v>
      </c>
      <c r="F32" s="542"/>
      <c r="G32" s="551">
        <v>350</v>
      </c>
      <c r="H32" s="513"/>
      <c r="I32" s="551">
        <v>0</v>
      </c>
      <c r="J32" s="513"/>
      <c r="K32" s="555"/>
      <c r="L32" s="513">
        <v>0</v>
      </c>
      <c r="M32" s="513"/>
      <c r="N32" s="513"/>
      <c r="O32" s="551">
        <v>0</v>
      </c>
      <c r="P32" s="513"/>
      <c r="Q32" s="555"/>
      <c r="R32" s="564">
        <v>0</v>
      </c>
      <c r="S32" s="565"/>
      <c r="T32" s="514"/>
      <c r="U32" s="115">
        <f t="shared" si="0"/>
        <v>0</v>
      </c>
      <c r="V32" s="374">
        <f t="shared" ref="V32:V33" si="13">+O32</f>
        <v>0</v>
      </c>
      <c r="W32" s="374">
        <f t="shared" ref="W32:W33" si="14">+I32-V32</f>
        <v>0</v>
      </c>
      <c r="X32" s="374">
        <f t="shared" ref="X32:X33" si="15">+R32</f>
        <v>0</v>
      </c>
      <c r="Y32" s="374">
        <f t="shared" ref="Y32:Y33" si="16">+X32-L32</f>
        <v>0</v>
      </c>
      <c r="Z32" s="375">
        <f t="shared" ref="Z32:Z33" si="17">+X32/G32</f>
        <v>0</v>
      </c>
      <c r="AA32" s="374">
        <f t="shared" ref="AA32:AA33" si="18">+U32-Z32</f>
        <v>0</v>
      </c>
    </row>
    <row r="33" spans="1:27" s="112" customFormat="1" ht="15" customHeight="1">
      <c r="A33" s="111"/>
      <c r="B33" s="538" t="s">
        <v>29</v>
      </c>
      <c r="C33" s="553"/>
      <c r="D33" s="554"/>
      <c r="E33" s="541" t="s">
        <v>25</v>
      </c>
      <c r="F33" s="542"/>
      <c r="G33" s="551">
        <v>70</v>
      </c>
      <c r="H33" s="513"/>
      <c r="I33" s="551">
        <v>0</v>
      </c>
      <c r="J33" s="513"/>
      <c r="K33" s="555"/>
      <c r="L33" s="513">
        <v>0</v>
      </c>
      <c r="M33" s="513"/>
      <c r="N33" s="513"/>
      <c r="O33" s="551">
        <v>0</v>
      </c>
      <c r="P33" s="513"/>
      <c r="Q33" s="555"/>
      <c r="R33" s="564">
        <v>0</v>
      </c>
      <c r="S33" s="565"/>
      <c r="T33" s="514"/>
      <c r="U33" s="115">
        <f t="shared" si="0"/>
        <v>0</v>
      </c>
      <c r="V33" s="374">
        <f t="shared" si="13"/>
        <v>0</v>
      </c>
      <c r="W33" s="374">
        <f t="shared" si="14"/>
        <v>0</v>
      </c>
      <c r="X33" s="374">
        <f t="shared" si="15"/>
        <v>0</v>
      </c>
      <c r="Y33" s="374">
        <f t="shared" si="16"/>
        <v>0</v>
      </c>
      <c r="Z33" s="375">
        <f t="shared" si="17"/>
        <v>0</v>
      </c>
      <c r="AA33" s="374">
        <f t="shared" si="18"/>
        <v>0</v>
      </c>
    </row>
    <row r="34" spans="1:27" s="112" customFormat="1" ht="15" customHeight="1">
      <c r="A34" s="111"/>
      <c r="B34" s="548" t="s">
        <v>57</v>
      </c>
      <c r="C34" s="556"/>
      <c r="D34" s="557"/>
      <c r="E34" s="541"/>
      <c r="F34" s="542"/>
      <c r="G34" s="551"/>
      <c r="H34" s="513"/>
      <c r="I34" s="551"/>
      <c r="J34" s="513"/>
      <c r="K34" s="555"/>
      <c r="L34" s="513"/>
      <c r="M34" s="513"/>
      <c r="N34" s="513"/>
      <c r="O34" s="551"/>
      <c r="P34" s="513"/>
      <c r="Q34" s="555"/>
      <c r="R34" s="513"/>
      <c r="S34" s="513"/>
      <c r="T34" s="513"/>
      <c r="U34" s="115"/>
    </row>
    <row r="35" spans="1:27" s="112" customFormat="1">
      <c r="A35" s="111"/>
      <c r="B35" s="538" t="s">
        <v>28</v>
      </c>
      <c r="C35" s="553"/>
      <c r="D35" s="554"/>
      <c r="E35" s="541" t="s">
        <v>24</v>
      </c>
      <c r="F35" s="542"/>
      <c r="G35" s="551">
        <v>350</v>
      </c>
      <c r="H35" s="513"/>
      <c r="I35" s="551">
        <v>0</v>
      </c>
      <c r="J35" s="513"/>
      <c r="K35" s="555"/>
      <c r="L35" s="513">
        <v>0</v>
      </c>
      <c r="M35" s="513"/>
      <c r="N35" s="513"/>
      <c r="O35" s="551">
        <v>0</v>
      </c>
      <c r="P35" s="513"/>
      <c r="Q35" s="555"/>
      <c r="R35" s="513">
        <v>0</v>
      </c>
      <c r="S35" s="513"/>
      <c r="T35" s="513"/>
      <c r="U35" s="115">
        <f t="shared" si="0"/>
        <v>0</v>
      </c>
      <c r="V35" s="374">
        <f t="shared" ref="V35:V36" si="19">+O35</f>
        <v>0</v>
      </c>
      <c r="W35" s="374">
        <f t="shared" ref="W35:W36" si="20">+I35-V35</f>
        <v>0</v>
      </c>
      <c r="X35" s="374">
        <f t="shared" ref="X35:X36" si="21">+R35</f>
        <v>0</v>
      </c>
      <c r="Y35" s="374">
        <f t="shared" ref="Y35:Y36" si="22">+X35-L35</f>
        <v>0</v>
      </c>
      <c r="Z35" s="375">
        <f t="shared" ref="Z35:Z36" si="23">+X35/G35</f>
        <v>0</v>
      </c>
      <c r="AA35" s="374">
        <f t="shared" ref="AA35:AA36" si="24">+U35-Z35</f>
        <v>0</v>
      </c>
    </row>
    <row r="36" spans="1:27" s="112" customFormat="1" ht="15" customHeight="1">
      <c r="A36" s="111"/>
      <c r="B36" s="538" t="s">
        <v>29</v>
      </c>
      <c r="C36" s="553"/>
      <c r="D36" s="554"/>
      <c r="E36" s="541" t="s">
        <v>25</v>
      </c>
      <c r="F36" s="542"/>
      <c r="G36" s="562">
        <v>120</v>
      </c>
      <c r="H36" s="563"/>
      <c r="I36" s="551">
        <v>0</v>
      </c>
      <c r="J36" s="514"/>
      <c r="K36" s="552"/>
      <c r="L36" s="513"/>
      <c r="M36" s="513"/>
      <c r="N36" s="513"/>
      <c r="O36" s="551">
        <v>0</v>
      </c>
      <c r="P36" s="514"/>
      <c r="Q36" s="552"/>
      <c r="R36" s="513">
        <v>0</v>
      </c>
      <c r="S36" s="514"/>
      <c r="T36" s="514"/>
      <c r="U36" s="115">
        <f t="shared" si="0"/>
        <v>0</v>
      </c>
      <c r="V36" s="374">
        <f t="shared" si="19"/>
        <v>0</v>
      </c>
      <c r="W36" s="374">
        <f t="shared" si="20"/>
        <v>0</v>
      </c>
      <c r="X36" s="374">
        <f t="shared" si="21"/>
        <v>0</v>
      </c>
      <c r="Y36" s="374">
        <f t="shared" si="22"/>
        <v>0</v>
      </c>
      <c r="Z36" s="375">
        <f t="shared" si="23"/>
        <v>0</v>
      </c>
      <c r="AA36" s="374">
        <f t="shared" si="24"/>
        <v>0</v>
      </c>
    </row>
    <row r="37" spans="1:27" s="112" customFormat="1">
      <c r="A37" s="111"/>
      <c r="B37" s="548" t="s">
        <v>31</v>
      </c>
      <c r="C37" s="556"/>
      <c r="D37" s="557"/>
      <c r="E37" s="541"/>
      <c r="F37" s="542"/>
      <c r="G37" s="551"/>
      <c r="H37" s="513"/>
      <c r="I37" s="551"/>
      <c r="J37" s="513"/>
      <c r="K37" s="555"/>
      <c r="L37" s="513"/>
      <c r="M37" s="513"/>
      <c r="N37" s="513"/>
      <c r="O37" s="551"/>
      <c r="P37" s="513"/>
      <c r="Q37" s="555"/>
      <c r="R37" s="513"/>
      <c r="S37" s="513"/>
      <c r="T37" s="513"/>
      <c r="U37" s="115"/>
    </row>
    <row r="38" spans="1:27" s="112" customFormat="1">
      <c r="A38" s="111"/>
      <c r="B38" s="538" t="s">
        <v>32</v>
      </c>
      <c r="C38" s="553"/>
      <c r="D38" s="554"/>
      <c r="E38" s="541" t="s">
        <v>25</v>
      </c>
      <c r="F38" s="542"/>
      <c r="G38" s="551">
        <v>6</v>
      </c>
      <c r="H38" s="513"/>
      <c r="I38" s="551">
        <v>0</v>
      </c>
      <c r="J38" s="513"/>
      <c r="K38" s="555"/>
      <c r="L38" s="513">
        <v>0</v>
      </c>
      <c r="M38" s="513"/>
      <c r="N38" s="513"/>
      <c r="O38" s="551">
        <v>0</v>
      </c>
      <c r="P38" s="513"/>
      <c r="Q38" s="555"/>
      <c r="R38" s="513">
        <v>0</v>
      </c>
      <c r="S38" s="513"/>
      <c r="T38" s="513"/>
      <c r="U38" s="115">
        <f t="shared" si="0"/>
        <v>0</v>
      </c>
      <c r="V38" s="374">
        <f>+O38</f>
        <v>0</v>
      </c>
      <c r="W38" s="374">
        <f>+I38-V38</f>
        <v>0</v>
      </c>
      <c r="X38" s="374">
        <f>+R38</f>
        <v>0</v>
      </c>
      <c r="Y38" s="374">
        <f>+X38-L38</f>
        <v>0</v>
      </c>
      <c r="Z38" s="375">
        <f>+X38/G38</f>
        <v>0</v>
      </c>
      <c r="AA38" s="374">
        <f>+U38-Z38</f>
        <v>0</v>
      </c>
    </row>
    <row r="39" spans="1:27" s="112" customFormat="1">
      <c r="A39" s="111"/>
      <c r="B39" s="548" t="s">
        <v>33</v>
      </c>
      <c r="C39" s="556"/>
      <c r="D39" s="557"/>
      <c r="E39" s="541"/>
      <c r="F39" s="558"/>
      <c r="G39" s="513"/>
      <c r="H39" s="514"/>
      <c r="I39" s="551"/>
      <c r="J39" s="514"/>
      <c r="K39" s="552"/>
      <c r="L39" s="513"/>
      <c r="M39" s="514"/>
      <c r="N39" s="514"/>
      <c r="O39" s="551"/>
      <c r="P39" s="514"/>
      <c r="Q39" s="552"/>
      <c r="R39" s="513"/>
      <c r="S39" s="514"/>
      <c r="T39" s="514"/>
      <c r="U39" s="115"/>
    </row>
    <row r="40" spans="1:27" s="112" customFormat="1" ht="14.25" customHeight="1">
      <c r="A40" s="111"/>
      <c r="B40" s="538" t="s">
        <v>59</v>
      </c>
      <c r="C40" s="553"/>
      <c r="D40" s="554"/>
      <c r="E40" s="541" t="s">
        <v>25</v>
      </c>
      <c r="F40" s="542"/>
      <c r="G40" s="551">
        <v>12</v>
      </c>
      <c r="H40" s="513"/>
      <c r="I40" s="551">
        <v>1</v>
      </c>
      <c r="J40" s="513"/>
      <c r="K40" s="555"/>
      <c r="L40" s="559">
        <v>1</v>
      </c>
      <c r="M40" s="560"/>
      <c r="N40" s="561"/>
      <c r="O40" s="551">
        <v>1</v>
      </c>
      <c r="P40" s="513"/>
      <c r="Q40" s="555"/>
      <c r="R40" s="551">
        <v>1</v>
      </c>
      <c r="S40" s="513"/>
      <c r="T40" s="555"/>
      <c r="U40" s="115">
        <f t="shared" si="0"/>
        <v>8.3333333333333329E-2</v>
      </c>
      <c r="V40" s="374">
        <f t="shared" ref="V40:V41" si="25">+O40</f>
        <v>1</v>
      </c>
      <c r="W40" s="374">
        <f t="shared" ref="W40:W41" si="26">+I40-V40</f>
        <v>0</v>
      </c>
      <c r="X40" s="374">
        <f>+R40</f>
        <v>1</v>
      </c>
      <c r="Y40" s="374">
        <f t="shared" ref="Y40:Y41" si="27">+X40-L40</f>
        <v>0</v>
      </c>
      <c r="Z40" s="375">
        <f t="shared" ref="Z40:Z41" si="28">+X40/G40</f>
        <v>8.3333333333333329E-2</v>
      </c>
      <c r="AA40" s="374">
        <f>+U40-Z40</f>
        <v>0</v>
      </c>
    </row>
    <row r="41" spans="1:27" s="112" customFormat="1">
      <c r="A41" s="111"/>
      <c r="B41" s="538" t="s">
        <v>34</v>
      </c>
      <c r="C41" s="553"/>
      <c r="D41" s="554"/>
      <c r="E41" s="541" t="s">
        <v>25</v>
      </c>
      <c r="F41" s="542"/>
      <c r="G41" s="551">
        <v>12</v>
      </c>
      <c r="H41" s="513"/>
      <c r="I41" s="551">
        <v>1</v>
      </c>
      <c r="J41" s="513"/>
      <c r="K41" s="555"/>
      <c r="L41" s="513">
        <v>1</v>
      </c>
      <c r="M41" s="513"/>
      <c r="N41" s="513"/>
      <c r="O41" s="551">
        <v>1</v>
      </c>
      <c r="P41" s="513"/>
      <c r="Q41" s="555"/>
      <c r="R41" s="513">
        <v>1</v>
      </c>
      <c r="S41" s="513"/>
      <c r="T41" s="513"/>
      <c r="U41" s="115">
        <f t="shared" si="0"/>
        <v>8.3333333333333329E-2</v>
      </c>
      <c r="V41" s="374">
        <f t="shared" si="25"/>
        <v>1</v>
      </c>
      <c r="W41" s="374">
        <f t="shared" si="26"/>
        <v>0</v>
      </c>
      <c r="X41" s="374">
        <f t="shared" ref="X41" si="29">+R41</f>
        <v>1</v>
      </c>
      <c r="Y41" s="374">
        <f t="shared" si="27"/>
        <v>0</v>
      </c>
      <c r="Z41" s="375">
        <f t="shared" si="28"/>
        <v>8.3333333333333329E-2</v>
      </c>
      <c r="AA41" s="374">
        <f t="shared" ref="AA41" si="30">+U41-Z41</f>
        <v>0</v>
      </c>
    </row>
    <row r="42" spans="1:27" s="112" customFormat="1">
      <c r="A42" s="111"/>
      <c r="B42" s="548" t="s">
        <v>35</v>
      </c>
      <c r="C42" s="549"/>
      <c r="D42" s="550"/>
      <c r="E42" s="541"/>
      <c r="F42" s="542"/>
      <c r="G42" s="513"/>
      <c r="H42" s="514"/>
      <c r="I42" s="551"/>
      <c r="J42" s="514"/>
      <c r="K42" s="552"/>
      <c r="L42" s="513"/>
      <c r="M42" s="514"/>
      <c r="N42" s="514"/>
      <c r="O42" s="551"/>
      <c r="P42" s="514"/>
      <c r="Q42" s="552"/>
      <c r="R42" s="513"/>
      <c r="S42" s="514"/>
      <c r="T42" s="514"/>
      <c r="U42" s="115"/>
    </row>
    <row r="43" spans="1:27" s="112" customFormat="1" ht="15.75" thickBot="1">
      <c r="A43" s="111"/>
      <c r="B43" s="538" t="s">
        <v>35</v>
      </c>
      <c r="C43" s="539"/>
      <c r="D43" s="540"/>
      <c r="E43" s="541" t="s">
        <v>25</v>
      </c>
      <c r="F43" s="542"/>
      <c r="G43" s="513">
        <v>1</v>
      </c>
      <c r="H43" s="514"/>
      <c r="I43" s="543">
        <v>0</v>
      </c>
      <c r="J43" s="544"/>
      <c r="K43" s="545"/>
      <c r="L43" s="513">
        <v>0</v>
      </c>
      <c r="M43" s="514"/>
      <c r="N43" s="514"/>
      <c r="O43" s="543">
        <v>0</v>
      </c>
      <c r="P43" s="544"/>
      <c r="Q43" s="545"/>
      <c r="R43" s="513">
        <v>0</v>
      </c>
      <c r="S43" s="514"/>
      <c r="T43" s="514"/>
      <c r="U43" s="115">
        <f t="shared" si="0"/>
        <v>0</v>
      </c>
      <c r="V43" s="374">
        <f>+O43</f>
        <v>0</v>
      </c>
      <c r="W43" s="374">
        <f>+I43-V43</f>
        <v>0</v>
      </c>
      <c r="X43" s="374">
        <f>+R43</f>
        <v>0</v>
      </c>
      <c r="Y43" s="374">
        <f>+X43-L43</f>
        <v>0</v>
      </c>
      <c r="Z43" s="375">
        <f>+X43/G43</f>
        <v>0</v>
      </c>
      <c r="AA43" s="374">
        <f>+U43-Z43</f>
        <v>0</v>
      </c>
    </row>
    <row r="44" spans="1:27" ht="15.75" thickBot="1">
      <c r="A44" s="47"/>
      <c r="B44" s="515" t="s">
        <v>36</v>
      </c>
      <c r="C44" s="516"/>
      <c r="D44" s="516"/>
      <c r="E44" s="516"/>
      <c r="F44" s="516"/>
      <c r="G44" s="517"/>
      <c r="H44" s="518"/>
      <c r="I44" s="518"/>
      <c r="J44" s="518"/>
      <c r="K44" s="518"/>
      <c r="L44" s="518"/>
      <c r="M44" s="518"/>
      <c r="N44" s="519"/>
      <c r="O44" s="517"/>
      <c r="P44" s="518"/>
      <c r="Q44" s="518"/>
      <c r="R44" s="518"/>
      <c r="S44" s="518"/>
      <c r="T44" s="518"/>
      <c r="U44" s="519"/>
    </row>
    <row r="45" spans="1:27" ht="15.75" thickBot="1">
      <c r="B45" s="5"/>
      <c r="C45" s="6"/>
      <c r="D45" s="7"/>
      <c r="E45" s="8"/>
      <c r="F45" s="9"/>
      <c r="G45" s="10"/>
      <c r="H45" s="11"/>
      <c r="I45" s="12"/>
      <c r="J45" s="12"/>
      <c r="K45" s="13"/>
      <c r="L45" s="12"/>
      <c r="M45" s="13"/>
      <c r="N45" s="12"/>
      <c r="O45" s="12"/>
      <c r="P45" s="12"/>
      <c r="Q45" s="12"/>
      <c r="R45" s="13"/>
      <c r="S45" s="12"/>
      <c r="T45" s="10"/>
      <c r="U45" s="12"/>
    </row>
    <row r="46" spans="1:27" ht="16.5" thickBot="1">
      <c r="A46" s="47"/>
      <c r="B46" s="520" t="s">
        <v>37</v>
      </c>
      <c r="C46" s="521"/>
      <c r="D46" s="521"/>
      <c r="E46" s="521"/>
      <c r="F46" s="522"/>
      <c r="G46" s="526" t="s">
        <v>38</v>
      </c>
      <c r="H46" s="527"/>
      <c r="I46" s="527"/>
      <c r="J46" s="527"/>
      <c r="K46" s="527"/>
      <c r="L46" s="527"/>
      <c r="M46" s="527"/>
      <c r="N46" s="527"/>
      <c r="O46" s="527"/>
      <c r="P46" s="527"/>
      <c r="Q46" s="527"/>
      <c r="R46" s="527"/>
      <c r="S46" s="527"/>
      <c r="T46" s="527"/>
      <c r="U46" s="528"/>
    </row>
    <row r="47" spans="1:27" ht="15.75" thickBot="1">
      <c r="A47" s="47"/>
      <c r="B47" s="523"/>
      <c r="C47" s="524"/>
      <c r="D47" s="524"/>
      <c r="E47" s="524"/>
      <c r="F47" s="525"/>
      <c r="G47" s="529" t="s">
        <v>39</v>
      </c>
      <c r="H47" s="530"/>
      <c r="I47" s="524" t="s">
        <v>17</v>
      </c>
      <c r="J47" s="524"/>
      <c r="K47" s="524"/>
      <c r="L47" s="524"/>
      <c r="M47" s="524"/>
      <c r="N47" s="525"/>
      <c r="O47" s="535" t="s">
        <v>18</v>
      </c>
      <c r="P47" s="536"/>
      <c r="Q47" s="536"/>
      <c r="R47" s="536"/>
      <c r="S47" s="536"/>
      <c r="T47" s="536"/>
      <c r="U47" s="537"/>
    </row>
    <row r="48" spans="1:27" ht="15.75" customHeight="1" thickBot="1">
      <c r="A48" s="47"/>
      <c r="B48" s="523"/>
      <c r="C48" s="524"/>
      <c r="D48" s="524"/>
      <c r="E48" s="524"/>
      <c r="F48" s="525"/>
      <c r="G48" s="531"/>
      <c r="H48" s="532"/>
      <c r="I48" s="497" t="s">
        <v>19</v>
      </c>
      <c r="J48" s="485"/>
      <c r="K48" s="486"/>
      <c r="L48" s="497" t="s">
        <v>40</v>
      </c>
      <c r="M48" s="485"/>
      <c r="N48" s="486"/>
      <c r="O48" s="497" t="s">
        <v>19</v>
      </c>
      <c r="P48" s="485"/>
      <c r="Q48" s="506"/>
      <c r="R48" s="507" t="s">
        <v>40</v>
      </c>
      <c r="S48" s="485"/>
      <c r="T48" s="486"/>
      <c r="U48" s="508" t="s">
        <v>21</v>
      </c>
      <c r="V48" s="606" t="s">
        <v>128</v>
      </c>
      <c r="W48" s="607"/>
      <c r="X48" s="606" t="s">
        <v>129</v>
      </c>
      <c r="Y48" s="607"/>
      <c r="Z48" s="606" t="s">
        <v>127</v>
      </c>
      <c r="AA48" s="607"/>
    </row>
    <row r="49" spans="1:27" ht="25.5" customHeight="1" thickBot="1">
      <c r="A49" s="47"/>
      <c r="B49" s="523"/>
      <c r="C49" s="524"/>
      <c r="D49" s="524"/>
      <c r="E49" s="524"/>
      <c r="F49" s="525"/>
      <c r="G49" s="533"/>
      <c r="H49" s="534"/>
      <c r="I49" s="39" t="s">
        <v>41</v>
      </c>
      <c r="J49" s="37" t="s">
        <v>42</v>
      </c>
      <c r="K49" s="37" t="s">
        <v>43</v>
      </c>
      <c r="L49" s="39" t="s">
        <v>41</v>
      </c>
      <c r="M49" s="37" t="s">
        <v>42</v>
      </c>
      <c r="N49" s="40" t="s">
        <v>43</v>
      </c>
      <c r="O49" s="14" t="s">
        <v>41</v>
      </c>
      <c r="P49" s="39" t="s">
        <v>42</v>
      </c>
      <c r="Q49" s="15" t="s">
        <v>43</v>
      </c>
      <c r="R49" s="16" t="s">
        <v>41</v>
      </c>
      <c r="S49" s="38" t="s">
        <v>42</v>
      </c>
      <c r="T49" s="37" t="s">
        <v>43</v>
      </c>
      <c r="U49" s="509"/>
      <c r="V49" s="608"/>
      <c r="W49" s="609"/>
      <c r="X49" s="608"/>
      <c r="Y49" s="609"/>
      <c r="Z49" s="608"/>
      <c r="AA49" s="609"/>
    </row>
    <row r="50" spans="1:27" ht="15.75" customHeight="1" thickBot="1">
      <c r="A50" s="47"/>
      <c r="B50" s="546" t="s">
        <v>44</v>
      </c>
      <c r="C50" s="547"/>
      <c r="D50" s="547"/>
      <c r="E50" s="547"/>
      <c r="F50" s="547"/>
      <c r="G50" s="378"/>
      <c r="H50" s="378"/>
      <c r="I50" s="378"/>
      <c r="J50" s="380">
        <f>SUM(J52:J72)</f>
        <v>36131.5</v>
      </c>
      <c r="K50" s="378"/>
      <c r="L50" s="378"/>
      <c r="M50" s="378"/>
      <c r="N50" s="378"/>
      <c r="O50" s="378"/>
      <c r="P50" s="380">
        <f>SUM(P52:P72)</f>
        <v>36131.5</v>
      </c>
      <c r="Q50" s="378"/>
      <c r="R50" s="378"/>
      <c r="S50" s="378"/>
      <c r="T50" s="378"/>
      <c r="U50" s="379"/>
    </row>
    <row r="51" spans="1:27" ht="15.75" thickBot="1">
      <c r="A51" s="4"/>
      <c r="B51" s="510" t="s">
        <v>22</v>
      </c>
      <c r="C51" s="511"/>
      <c r="D51" s="511"/>
      <c r="E51" s="511"/>
      <c r="F51" s="511"/>
      <c r="G51" s="512"/>
      <c r="H51" s="512"/>
      <c r="I51" s="100"/>
      <c r="J51" s="100"/>
      <c r="K51" s="100"/>
      <c r="L51" s="100"/>
      <c r="M51" s="100"/>
      <c r="N51" s="100"/>
      <c r="O51" s="100"/>
      <c r="P51" s="100"/>
      <c r="Q51" s="100"/>
      <c r="R51" s="100"/>
      <c r="S51" s="100"/>
      <c r="T51" s="100"/>
      <c r="U51" s="104"/>
    </row>
    <row r="52" spans="1:27" ht="30.75" customHeight="1">
      <c r="A52" s="4"/>
      <c r="B52" s="427" t="s">
        <v>88</v>
      </c>
      <c r="C52" s="428"/>
      <c r="D52" s="428"/>
      <c r="E52" s="428"/>
      <c r="F52" s="429"/>
      <c r="G52" s="430">
        <v>5000</v>
      </c>
      <c r="H52" s="431"/>
      <c r="I52" s="177"/>
      <c r="J52" s="177"/>
      <c r="K52" s="177"/>
      <c r="L52" s="177"/>
      <c r="M52" s="177"/>
      <c r="N52" s="177"/>
      <c r="O52" s="177"/>
      <c r="P52" s="177"/>
      <c r="Q52" s="177"/>
      <c r="R52" s="177"/>
      <c r="S52" s="177"/>
      <c r="T52" s="177"/>
      <c r="U52" s="63">
        <f>IF(G52=0,0,+S52/G52)</f>
        <v>0</v>
      </c>
      <c r="V52" s="376">
        <f>+P52</f>
        <v>0</v>
      </c>
      <c r="W52" s="377">
        <f>+P52-V52</f>
        <v>0</v>
      </c>
      <c r="X52" s="377">
        <f>+S52</f>
        <v>0</v>
      </c>
      <c r="Y52" s="376">
        <f>+S52-X52</f>
        <v>0</v>
      </c>
      <c r="Z52" s="375">
        <f>+X52/G52</f>
        <v>0</v>
      </c>
      <c r="AA52" s="375">
        <f>+Z52-Z52</f>
        <v>0</v>
      </c>
    </row>
    <row r="53" spans="1:27" ht="21" customHeight="1">
      <c r="A53" s="4"/>
      <c r="B53" s="417" t="s">
        <v>89</v>
      </c>
      <c r="C53" s="418"/>
      <c r="D53" s="418"/>
      <c r="E53" s="418"/>
      <c r="F53" s="419"/>
      <c r="G53" s="420">
        <v>138000</v>
      </c>
      <c r="H53" s="421"/>
      <c r="I53" s="177"/>
      <c r="J53" s="177">
        <v>11500</v>
      </c>
      <c r="K53" s="177">
        <v>0</v>
      </c>
      <c r="L53" s="177">
        <v>0</v>
      </c>
      <c r="M53" s="177">
        <v>8744.09</v>
      </c>
      <c r="N53" s="177">
        <v>0</v>
      </c>
      <c r="O53" s="177">
        <v>0</v>
      </c>
      <c r="P53" s="177">
        <v>11500</v>
      </c>
      <c r="Q53" s="177">
        <v>0</v>
      </c>
      <c r="R53" s="177">
        <v>0</v>
      </c>
      <c r="S53" s="177">
        <v>8744.09</v>
      </c>
      <c r="T53" s="177">
        <v>0</v>
      </c>
      <c r="U53" s="63">
        <f t="shared" ref="U53:U80" si="31">IF(G53=0,0,+S53/G53)</f>
        <v>6.3362971014492758E-2</v>
      </c>
      <c r="V53" s="376">
        <f t="shared" ref="V53:V70" si="32">+P53</f>
        <v>11500</v>
      </c>
      <c r="W53" s="377">
        <f t="shared" ref="W53:W70" si="33">+P53-V53</f>
        <v>0</v>
      </c>
      <c r="X53" s="377">
        <f t="shared" ref="X53:X70" si="34">+S53</f>
        <v>8744.09</v>
      </c>
      <c r="Y53" s="376">
        <f t="shared" ref="Y53:Y70" si="35">+S53-X53</f>
        <v>0</v>
      </c>
      <c r="Z53" s="375">
        <f t="shared" ref="Z53:Z70" si="36">+X53/G53</f>
        <v>6.3362971014492758E-2</v>
      </c>
      <c r="AA53" s="375">
        <f t="shared" ref="AA53:AA70" si="37">+Z53-Z53</f>
        <v>0</v>
      </c>
    </row>
    <row r="54" spans="1:27" ht="15" customHeight="1">
      <c r="A54" s="4"/>
      <c r="B54" s="417" t="s">
        <v>90</v>
      </c>
      <c r="C54" s="418"/>
      <c r="D54" s="418"/>
      <c r="E54" s="418"/>
      <c r="F54" s="419"/>
      <c r="G54" s="420">
        <v>6500</v>
      </c>
      <c r="H54" s="421"/>
      <c r="I54" s="177"/>
      <c r="J54" s="177"/>
      <c r="K54" s="177"/>
      <c r="L54" s="177"/>
      <c r="M54" s="177"/>
      <c r="N54" s="177"/>
      <c r="O54" s="177"/>
      <c r="P54" s="177"/>
      <c r="Q54" s="177"/>
      <c r="R54" s="177"/>
      <c r="S54" s="177"/>
      <c r="T54" s="177"/>
      <c r="U54" s="63">
        <f t="shared" si="31"/>
        <v>0</v>
      </c>
      <c r="V54" s="376">
        <f t="shared" si="32"/>
        <v>0</v>
      </c>
      <c r="W54" s="377">
        <f t="shared" si="33"/>
        <v>0</v>
      </c>
      <c r="X54" s="377">
        <f t="shared" si="34"/>
        <v>0</v>
      </c>
      <c r="Y54" s="376">
        <f t="shared" si="35"/>
        <v>0</v>
      </c>
      <c r="Z54" s="375">
        <f t="shared" si="36"/>
        <v>0</v>
      </c>
      <c r="AA54" s="375">
        <f t="shared" si="37"/>
        <v>0</v>
      </c>
    </row>
    <row r="55" spans="1:27" ht="15" customHeight="1">
      <c r="A55" s="4"/>
      <c r="B55" s="417" t="s">
        <v>91</v>
      </c>
      <c r="C55" s="418"/>
      <c r="D55" s="418"/>
      <c r="E55" s="418"/>
      <c r="F55" s="419"/>
      <c r="G55" s="420">
        <v>6000</v>
      </c>
      <c r="H55" s="421"/>
      <c r="I55" s="177"/>
      <c r="J55" s="177"/>
      <c r="K55" s="177"/>
      <c r="L55" s="177"/>
      <c r="M55" s="177"/>
      <c r="N55" s="177"/>
      <c r="O55" s="177"/>
      <c r="P55" s="177"/>
      <c r="Q55" s="177"/>
      <c r="R55" s="177"/>
      <c r="S55" s="177"/>
      <c r="T55" s="177"/>
      <c r="U55" s="63">
        <f t="shared" si="31"/>
        <v>0</v>
      </c>
      <c r="V55" s="376">
        <f t="shared" si="32"/>
        <v>0</v>
      </c>
      <c r="W55" s="377">
        <f t="shared" si="33"/>
        <v>0</v>
      </c>
      <c r="X55" s="377">
        <f t="shared" si="34"/>
        <v>0</v>
      </c>
      <c r="Y55" s="376">
        <f t="shared" si="35"/>
        <v>0</v>
      </c>
      <c r="Z55" s="375">
        <f t="shared" si="36"/>
        <v>0</v>
      </c>
      <c r="AA55" s="375">
        <f t="shared" si="37"/>
        <v>0</v>
      </c>
    </row>
    <row r="56" spans="1:27" ht="15" customHeight="1">
      <c r="A56" s="4"/>
      <c r="B56" s="417" t="s">
        <v>92</v>
      </c>
      <c r="C56" s="418"/>
      <c r="D56" s="418"/>
      <c r="E56" s="418"/>
      <c r="F56" s="419"/>
      <c r="G56" s="420">
        <v>83028</v>
      </c>
      <c r="H56" s="421"/>
      <c r="I56" s="177"/>
      <c r="J56" s="351">
        <v>5331.5</v>
      </c>
      <c r="K56" s="177"/>
      <c r="L56" s="177"/>
      <c r="M56" s="177"/>
      <c r="N56" s="177"/>
      <c r="O56" s="177"/>
      <c r="P56" s="351">
        <v>5331.5</v>
      </c>
      <c r="Q56" s="177"/>
      <c r="R56" s="177"/>
      <c r="S56" s="177"/>
      <c r="T56" s="177"/>
      <c r="U56" s="63">
        <f t="shared" si="31"/>
        <v>0</v>
      </c>
      <c r="V56" s="376">
        <f t="shared" si="32"/>
        <v>5331.5</v>
      </c>
      <c r="W56" s="377">
        <f t="shared" si="33"/>
        <v>0</v>
      </c>
      <c r="X56" s="377">
        <f t="shared" si="34"/>
        <v>0</v>
      </c>
      <c r="Y56" s="376">
        <f t="shared" si="35"/>
        <v>0</v>
      </c>
      <c r="Z56" s="375">
        <f t="shared" si="36"/>
        <v>0</v>
      </c>
      <c r="AA56" s="375">
        <f t="shared" si="37"/>
        <v>0</v>
      </c>
    </row>
    <row r="57" spans="1:27" ht="15" customHeight="1">
      <c r="A57" s="4"/>
      <c r="B57" s="417" t="s">
        <v>93</v>
      </c>
      <c r="C57" s="418"/>
      <c r="D57" s="418"/>
      <c r="E57" s="418"/>
      <c r="F57" s="419"/>
      <c r="G57" s="420">
        <v>30500</v>
      </c>
      <c r="H57" s="421"/>
      <c r="I57" s="177"/>
      <c r="J57" s="177"/>
      <c r="K57" s="177"/>
      <c r="L57" s="177"/>
      <c r="M57" s="177"/>
      <c r="N57" s="177"/>
      <c r="O57" s="177"/>
      <c r="P57" s="177"/>
      <c r="Q57" s="177"/>
      <c r="R57" s="177"/>
      <c r="S57" s="177"/>
      <c r="T57" s="177"/>
      <c r="U57" s="63">
        <f t="shared" si="31"/>
        <v>0</v>
      </c>
      <c r="V57" s="376">
        <f t="shared" si="32"/>
        <v>0</v>
      </c>
      <c r="W57" s="377">
        <f t="shared" si="33"/>
        <v>0</v>
      </c>
      <c r="X57" s="377">
        <f t="shared" si="34"/>
        <v>0</v>
      </c>
      <c r="Y57" s="376">
        <f t="shared" si="35"/>
        <v>0</v>
      </c>
      <c r="Z57" s="375">
        <f t="shared" si="36"/>
        <v>0</v>
      </c>
      <c r="AA57" s="375">
        <f t="shared" si="37"/>
        <v>0</v>
      </c>
    </row>
    <row r="58" spans="1:27" ht="22.5" customHeight="1">
      <c r="A58" s="4"/>
      <c r="B58" s="417" t="s">
        <v>94</v>
      </c>
      <c r="C58" s="418"/>
      <c r="D58" s="418"/>
      <c r="E58" s="418"/>
      <c r="F58" s="419"/>
      <c r="G58" s="420">
        <v>1900.23</v>
      </c>
      <c r="H58" s="421"/>
      <c r="I58" s="177"/>
      <c r="J58" s="177"/>
      <c r="K58" s="177"/>
      <c r="L58" s="177"/>
      <c r="M58" s="177"/>
      <c r="N58" s="177"/>
      <c r="O58" s="177"/>
      <c r="P58" s="177"/>
      <c r="Q58" s="177"/>
      <c r="R58" s="177"/>
      <c r="S58" s="177"/>
      <c r="T58" s="177"/>
      <c r="U58" s="63">
        <f t="shared" si="31"/>
        <v>0</v>
      </c>
      <c r="V58" s="376">
        <f t="shared" si="32"/>
        <v>0</v>
      </c>
      <c r="W58" s="377">
        <f t="shared" si="33"/>
        <v>0</v>
      </c>
      <c r="X58" s="377">
        <f t="shared" si="34"/>
        <v>0</v>
      </c>
      <c r="Y58" s="376">
        <f t="shared" si="35"/>
        <v>0</v>
      </c>
      <c r="Z58" s="375">
        <f t="shared" si="36"/>
        <v>0</v>
      </c>
      <c r="AA58" s="375">
        <f t="shared" si="37"/>
        <v>0</v>
      </c>
    </row>
    <row r="59" spans="1:27" ht="15" customHeight="1">
      <c r="A59" s="4"/>
      <c r="B59" s="417" t="s">
        <v>95</v>
      </c>
      <c r="C59" s="418"/>
      <c r="D59" s="418"/>
      <c r="E59" s="418"/>
      <c r="F59" s="419"/>
      <c r="G59" s="420">
        <v>1500</v>
      </c>
      <c r="H59" s="421"/>
      <c r="I59" s="177"/>
      <c r="J59" s="177"/>
      <c r="K59" s="177"/>
      <c r="L59" s="177"/>
      <c r="M59" s="177"/>
      <c r="N59" s="177"/>
      <c r="O59" s="177"/>
      <c r="P59" s="177"/>
      <c r="Q59" s="177"/>
      <c r="R59" s="177"/>
      <c r="S59" s="177"/>
      <c r="T59" s="177"/>
      <c r="U59" s="63">
        <f t="shared" si="31"/>
        <v>0</v>
      </c>
      <c r="V59" s="376">
        <f t="shared" si="32"/>
        <v>0</v>
      </c>
      <c r="W59" s="377">
        <f t="shared" si="33"/>
        <v>0</v>
      </c>
      <c r="X59" s="377">
        <f t="shared" si="34"/>
        <v>0</v>
      </c>
      <c r="Y59" s="376">
        <f t="shared" si="35"/>
        <v>0</v>
      </c>
      <c r="Z59" s="375">
        <f t="shared" si="36"/>
        <v>0</v>
      </c>
      <c r="AA59" s="375">
        <f t="shared" si="37"/>
        <v>0</v>
      </c>
    </row>
    <row r="60" spans="1:27" ht="15" customHeight="1">
      <c r="A60" s="4"/>
      <c r="B60" s="417" t="s">
        <v>96</v>
      </c>
      <c r="C60" s="418"/>
      <c r="D60" s="418"/>
      <c r="E60" s="418"/>
      <c r="F60" s="419"/>
      <c r="G60" s="420">
        <v>1362</v>
      </c>
      <c r="H60" s="421"/>
      <c r="I60" s="177"/>
      <c r="J60" s="177"/>
      <c r="K60" s="177"/>
      <c r="L60" s="177"/>
      <c r="M60" s="177"/>
      <c r="N60" s="177"/>
      <c r="O60" s="177"/>
      <c r="P60" s="177"/>
      <c r="Q60" s="177"/>
      <c r="R60" s="177"/>
      <c r="S60" s="177"/>
      <c r="T60" s="177"/>
      <c r="U60" s="63">
        <f t="shared" si="31"/>
        <v>0</v>
      </c>
      <c r="V60" s="376">
        <f t="shared" si="32"/>
        <v>0</v>
      </c>
      <c r="W60" s="377">
        <f t="shared" si="33"/>
        <v>0</v>
      </c>
      <c r="X60" s="377">
        <f t="shared" si="34"/>
        <v>0</v>
      </c>
      <c r="Y60" s="376">
        <f t="shared" si="35"/>
        <v>0</v>
      </c>
      <c r="Z60" s="375">
        <f t="shared" si="36"/>
        <v>0</v>
      </c>
      <c r="AA60" s="375">
        <f t="shared" si="37"/>
        <v>0</v>
      </c>
    </row>
    <row r="61" spans="1:27" ht="15" customHeight="1">
      <c r="A61" s="4"/>
      <c r="B61" s="417" t="s">
        <v>97</v>
      </c>
      <c r="C61" s="418"/>
      <c r="D61" s="418"/>
      <c r="E61" s="418"/>
      <c r="F61" s="419"/>
      <c r="G61" s="420">
        <v>3500</v>
      </c>
      <c r="H61" s="421"/>
      <c r="I61" s="177"/>
      <c r="J61" s="177"/>
      <c r="K61" s="177"/>
      <c r="L61" s="177"/>
      <c r="M61" s="177"/>
      <c r="N61" s="177"/>
      <c r="O61" s="177"/>
      <c r="P61" s="177"/>
      <c r="Q61" s="177"/>
      <c r="R61" s="177"/>
      <c r="S61" s="177"/>
      <c r="T61" s="177"/>
      <c r="U61" s="63">
        <f t="shared" si="31"/>
        <v>0</v>
      </c>
      <c r="V61" s="376">
        <f t="shared" si="32"/>
        <v>0</v>
      </c>
      <c r="W61" s="377">
        <f t="shared" si="33"/>
        <v>0</v>
      </c>
      <c r="X61" s="377">
        <f t="shared" si="34"/>
        <v>0</v>
      </c>
      <c r="Y61" s="376">
        <f t="shared" si="35"/>
        <v>0</v>
      </c>
      <c r="Z61" s="375">
        <f t="shared" si="36"/>
        <v>0</v>
      </c>
      <c r="AA61" s="375">
        <f t="shared" si="37"/>
        <v>0</v>
      </c>
    </row>
    <row r="62" spans="1:27" ht="15" customHeight="1">
      <c r="A62" s="4"/>
      <c r="B62" s="417" t="s">
        <v>98</v>
      </c>
      <c r="C62" s="418"/>
      <c r="D62" s="418"/>
      <c r="E62" s="418"/>
      <c r="F62" s="419"/>
      <c r="G62" s="420">
        <v>19000</v>
      </c>
      <c r="H62" s="421"/>
      <c r="I62" s="177"/>
      <c r="J62" s="177"/>
      <c r="K62" s="177"/>
      <c r="L62" s="177"/>
      <c r="M62" s="177"/>
      <c r="N62" s="177"/>
      <c r="O62" s="177"/>
      <c r="P62" s="177"/>
      <c r="Q62" s="177"/>
      <c r="R62" s="177"/>
      <c r="S62" s="177"/>
      <c r="T62" s="177"/>
      <c r="U62" s="63">
        <f t="shared" si="31"/>
        <v>0</v>
      </c>
      <c r="V62" s="376">
        <f t="shared" si="32"/>
        <v>0</v>
      </c>
      <c r="W62" s="377">
        <f t="shared" si="33"/>
        <v>0</v>
      </c>
      <c r="X62" s="377">
        <f t="shared" si="34"/>
        <v>0</v>
      </c>
      <c r="Y62" s="376">
        <f t="shared" si="35"/>
        <v>0</v>
      </c>
      <c r="Z62" s="375">
        <f t="shared" si="36"/>
        <v>0</v>
      </c>
      <c r="AA62" s="375">
        <f t="shared" si="37"/>
        <v>0</v>
      </c>
    </row>
    <row r="63" spans="1:27" ht="15" customHeight="1">
      <c r="A63" s="4"/>
      <c r="B63" s="417" t="s">
        <v>99</v>
      </c>
      <c r="C63" s="418"/>
      <c r="D63" s="418"/>
      <c r="E63" s="418"/>
      <c r="F63" s="419"/>
      <c r="G63" s="420">
        <v>0</v>
      </c>
      <c r="H63" s="421"/>
      <c r="I63" s="177"/>
      <c r="J63" s="177"/>
      <c r="K63" s="177"/>
      <c r="L63" s="177"/>
      <c r="M63" s="177"/>
      <c r="N63" s="177"/>
      <c r="O63" s="177"/>
      <c r="P63" s="177"/>
      <c r="Q63" s="177"/>
      <c r="R63" s="177"/>
      <c r="S63" s="177"/>
      <c r="T63" s="177"/>
      <c r="U63" s="63">
        <f t="shared" si="31"/>
        <v>0</v>
      </c>
      <c r="V63" s="376">
        <f t="shared" si="32"/>
        <v>0</v>
      </c>
      <c r="W63" s="377">
        <f t="shared" si="33"/>
        <v>0</v>
      </c>
      <c r="X63" s="377">
        <f t="shared" si="34"/>
        <v>0</v>
      </c>
      <c r="Y63" s="376">
        <f t="shared" si="35"/>
        <v>0</v>
      </c>
      <c r="Z63" s="375">
        <v>0</v>
      </c>
      <c r="AA63" s="375">
        <f t="shared" si="37"/>
        <v>0</v>
      </c>
    </row>
    <row r="64" spans="1:27" ht="15" customHeight="1">
      <c r="A64" s="4"/>
      <c r="B64" s="417" t="s">
        <v>100</v>
      </c>
      <c r="C64" s="418"/>
      <c r="D64" s="418"/>
      <c r="E64" s="418"/>
      <c r="F64" s="419"/>
      <c r="G64" s="420">
        <v>228000</v>
      </c>
      <c r="H64" s="421"/>
      <c r="I64" s="177"/>
      <c r="J64" s="177">
        <v>19000</v>
      </c>
      <c r="K64" s="177"/>
      <c r="L64" s="177"/>
      <c r="M64" s="177">
        <v>14016.6</v>
      </c>
      <c r="N64" s="177">
        <v>0</v>
      </c>
      <c r="O64" s="177">
        <v>0</v>
      </c>
      <c r="P64" s="177">
        <v>19000</v>
      </c>
      <c r="Q64" s="177">
        <v>0</v>
      </c>
      <c r="R64" s="177">
        <v>0</v>
      </c>
      <c r="S64" s="177">
        <v>14016.6</v>
      </c>
      <c r="T64" s="177">
        <v>0</v>
      </c>
      <c r="U64" s="63">
        <f t="shared" si="31"/>
        <v>6.1476315789473684E-2</v>
      </c>
      <c r="V64" s="376">
        <f t="shared" si="32"/>
        <v>19000</v>
      </c>
      <c r="W64" s="377">
        <f t="shared" si="33"/>
        <v>0</v>
      </c>
      <c r="X64" s="377">
        <f t="shared" si="34"/>
        <v>14016.6</v>
      </c>
      <c r="Y64" s="376">
        <f t="shared" si="35"/>
        <v>0</v>
      </c>
      <c r="Z64" s="375">
        <f t="shared" si="36"/>
        <v>6.1476315789473684E-2</v>
      </c>
      <c r="AA64" s="375">
        <f t="shared" si="37"/>
        <v>0</v>
      </c>
    </row>
    <row r="65" spans="1:27" ht="22.5" customHeight="1">
      <c r="A65" s="4"/>
      <c r="B65" s="417" t="s">
        <v>101</v>
      </c>
      <c r="C65" s="418"/>
      <c r="D65" s="418"/>
      <c r="E65" s="418"/>
      <c r="F65" s="419"/>
      <c r="G65" s="420">
        <v>29640</v>
      </c>
      <c r="H65" s="421"/>
      <c r="I65" s="177"/>
      <c r="J65" s="177"/>
      <c r="K65" s="177"/>
      <c r="L65" s="177"/>
      <c r="M65" s="177"/>
      <c r="N65" s="177"/>
      <c r="O65" s="177"/>
      <c r="P65" s="177"/>
      <c r="Q65" s="177"/>
      <c r="R65" s="177"/>
      <c r="S65" s="177"/>
      <c r="T65" s="177"/>
      <c r="U65" s="63">
        <f t="shared" si="31"/>
        <v>0</v>
      </c>
      <c r="V65" s="376">
        <f t="shared" si="32"/>
        <v>0</v>
      </c>
      <c r="W65" s="377">
        <f t="shared" si="33"/>
        <v>0</v>
      </c>
      <c r="X65" s="377">
        <f t="shared" si="34"/>
        <v>0</v>
      </c>
      <c r="Y65" s="376">
        <f t="shared" si="35"/>
        <v>0</v>
      </c>
      <c r="Z65" s="375">
        <f t="shared" si="36"/>
        <v>0</v>
      </c>
      <c r="AA65" s="375">
        <f t="shared" si="37"/>
        <v>0</v>
      </c>
    </row>
    <row r="66" spans="1:27" ht="15" customHeight="1">
      <c r="A66" s="4"/>
      <c r="B66" s="417" t="s">
        <v>102</v>
      </c>
      <c r="C66" s="418"/>
      <c r="D66" s="418"/>
      <c r="E66" s="418"/>
      <c r="F66" s="419"/>
      <c r="G66" s="420">
        <v>5000</v>
      </c>
      <c r="H66" s="421"/>
      <c r="I66" s="177"/>
      <c r="J66" s="177"/>
      <c r="K66" s="177"/>
      <c r="L66" s="177"/>
      <c r="M66" s="177"/>
      <c r="N66" s="177"/>
      <c r="O66" s="177"/>
      <c r="P66" s="177"/>
      <c r="Q66" s="177"/>
      <c r="R66" s="177"/>
      <c r="S66" s="177"/>
      <c r="T66" s="177"/>
      <c r="U66" s="63">
        <f t="shared" si="31"/>
        <v>0</v>
      </c>
      <c r="V66" s="376">
        <f t="shared" si="32"/>
        <v>0</v>
      </c>
      <c r="W66" s="377">
        <f t="shared" si="33"/>
        <v>0</v>
      </c>
      <c r="X66" s="377">
        <f t="shared" si="34"/>
        <v>0</v>
      </c>
      <c r="Y66" s="376">
        <f t="shared" si="35"/>
        <v>0</v>
      </c>
      <c r="Z66" s="375">
        <f t="shared" si="36"/>
        <v>0</v>
      </c>
      <c r="AA66" s="375">
        <f t="shared" si="37"/>
        <v>0</v>
      </c>
    </row>
    <row r="67" spans="1:27" ht="15" customHeight="1">
      <c r="A67" s="4"/>
      <c r="B67" s="417" t="s">
        <v>103</v>
      </c>
      <c r="C67" s="418"/>
      <c r="D67" s="418"/>
      <c r="E67" s="418"/>
      <c r="F67" s="419"/>
      <c r="G67" s="420">
        <v>1500</v>
      </c>
      <c r="H67" s="421"/>
      <c r="I67" s="177"/>
      <c r="J67" s="177"/>
      <c r="K67" s="177"/>
      <c r="L67" s="177"/>
      <c r="M67" s="177"/>
      <c r="N67" s="177"/>
      <c r="O67" s="177"/>
      <c r="P67" s="177"/>
      <c r="Q67" s="177"/>
      <c r="R67" s="177"/>
      <c r="S67" s="177"/>
      <c r="T67" s="177"/>
      <c r="U67" s="63">
        <f t="shared" si="31"/>
        <v>0</v>
      </c>
      <c r="V67" s="376">
        <f t="shared" si="32"/>
        <v>0</v>
      </c>
      <c r="W67" s="377">
        <f t="shared" si="33"/>
        <v>0</v>
      </c>
      <c r="X67" s="377">
        <f t="shared" si="34"/>
        <v>0</v>
      </c>
      <c r="Y67" s="376">
        <f t="shared" si="35"/>
        <v>0</v>
      </c>
      <c r="Z67" s="375">
        <f t="shared" si="36"/>
        <v>0</v>
      </c>
      <c r="AA67" s="375">
        <f t="shared" si="37"/>
        <v>0</v>
      </c>
    </row>
    <row r="68" spans="1:27" ht="15" customHeight="1">
      <c r="A68" s="4"/>
      <c r="B68" s="417" t="s">
        <v>104</v>
      </c>
      <c r="C68" s="418"/>
      <c r="D68" s="418"/>
      <c r="E68" s="418"/>
      <c r="F68" s="419"/>
      <c r="G68" s="420">
        <v>6700</v>
      </c>
      <c r="H68" s="421"/>
      <c r="I68" s="177"/>
      <c r="J68" s="177"/>
      <c r="K68" s="177"/>
      <c r="L68" s="177"/>
      <c r="M68" s="177"/>
      <c r="N68" s="177"/>
      <c r="O68" s="177"/>
      <c r="P68" s="177"/>
      <c r="Q68" s="177"/>
      <c r="R68" s="177"/>
      <c r="S68" s="177"/>
      <c r="T68" s="177"/>
      <c r="U68" s="63">
        <f t="shared" si="31"/>
        <v>0</v>
      </c>
      <c r="V68" s="376">
        <f t="shared" si="32"/>
        <v>0</v>
      </c>
      <c r="W68" s="377">
        <f t="shared" si="33"/>
        <v>0</v>
      </c>
      <c r="X68" s="377">
        <f t="shared" si="34"/>
        <v>0</v>
      </c>
      <c r="Y68" s="376">
        <f t="shared" si="35"/>
        <v>0</v>
      </c>
      <c r="Z68" s="375">
        <f t="shared" si="36"/>
        <v>0</v>
      </c>
      <c r="AA68" s="375">
        <f t="shared" si="37"/>
        <v>0</v>
      </c>
    </row>
    <row r="69" spans="1:27" ht="15" customHeight="1">
      <c r="A69" s="4"/>
      <c r="B69" s="417" t="s">
        <v>105</v>
      </c>
      <c r="C69" s="418"/>
      <c r="D69" s="418"/>
      <c r="E69" s="418"/>
      <c r="F69" s="419"/>
      <c r="G69" s="420">
        <v>22860</v>
      </c>
      <c r="H69" s="421"/>
      <c r="I69" s="177"/>
      <c r="J69" s="177"/>
      <c r="K69" s="177"/>
      <c r="L69" s="177"/>
      <c r="M69" s="177"/>
      <c r="N69" s="177"/>
      <c r="O69" s="177"/>
      <c r="P69" s="177"/>
      <c r="Q69" s="177"/>
      <c r="R69" s="177"/>
      <c r="S69" s="177"/>
      <c r="T69" s="177"/>
      <c r="U69" s="63">
        <f t="shared" si="31"/>
        <v>0</v>
      </c>
      <c r="V69" s="376">
        <f t="shared" si="32"/>
        <v>0</v>
      </c>
      <c r="W69" s="377">
        <f t="shared" si="33"/>
        <v>0</v>
      </c>
      <c r="X69" s="377">
        <f t="shared" si="34"/>
        <v>0</v>
      </c>
      <c r="Y69" s="376">
        <f t="shared" si="35"/>
        <v>0</v>
      </c>
      <c r="Z69" s="375">
        <f t="shared" si="36"/>
        <v>0</v>
      </c>
      <c r="AA69" s="375">
        <f t="shared" si="37"/>
        <v>0</v>
      </c>
    </row>
    <row r="70" spans="1:27" ht="15" customHeight="1" thickBot="1">
      <c r="A70" s="4"/>
      <c r="B70" s="422" t="s">
        <v>106</v>
      </c>
      <c r="C70" s="423"/>
      <c r="D70" s="423"/>
      <c r="E70" s="423"/>
      <c r="F70" s="424"/>
      <c r="G70" s="425">
        <v>15000</v>
      </c>
      <c r="H70" s="426"/>
      <c r="I70" s="177"/>
      <c r="J70" s="177"/>
      <c r="K70" s="177"/>
      <c r="L70" s="177"/>
      <c r="M70" s="177"/>
      <c r="N70" s="177"/>
      <c r="O70" s="177"/>
      <c r="P70" s="177"/>
      <c r="Q70" s="177"/>
      <c r="R70" s="177"/>
      <c r="S70" s="177"/>
      <c r="T70" s="177"/>
      <c r="U70" s="63">
        <f t="shared" si="31"/>
        <v>0</v>
      </c>
      <c r="V70" s="376">
        <f t="shared" si="32"/>
        <v>0</v>
      </c>
      <c r="W70" s="377">
        <f t="shared" si="33"/>
        <v>0</v>
      </c>
      <c r="X70" s="377">
        <f t="shared" si="34"/>
        <v>0</v>
      </c>
      <c r="Y70" s="376">
        <f t="shared" si="35"/>
        <v>0</v>
      </c>
      <c r="Z70" s="375">
        <f t="shared" si="36"/>
        <v>0</v>
      </c>
      <c r="AA70" s="375">
        <f t="shared" si="37"/>
        <v>0</v>
      </c>
    </row>
    <row r="71" spans="1:27" ht="15" customHeight="1" thickBot="1">
      <c r="A71" s="4"/>
      <c r="B71" s="106" t="s">
        <v>87</v>
      </c>
      <c r="C71" s="137"/>
      <c r="D71" s="137"/>
      <c r="E71" s="137"/>
      <c r="F71" s="137"/>
      <c r="G71" s="200"/>
      <c r="H71" s="200"/>
      <c r="I71" s="200"/>
      <c r="J71" s="200"/>
      <c r="K71" s="200"/>
      <c r="L71" s="200"/>
      <c r="M71" s="200"/>
      <c r="N71" s="200"/>
      <c r="O71" s="200"/>
      <c r="P71" s="200"/>
      <c r="Q71" s="200"/>
      <c r="R71" s="200"/>
      <c r="S71" s="200"/>
      <c r="T71" s="200"/>
      <c r="U71" s="138"/>
      <c r="W71" s="56"/>
      <c r="X71" s="56"/>
    </row>
    <row r="72" spans="1:27" ht="15" customHeight="1" thickBot="1">
      <c r="A72" s="4"/>
      <c r="B72" s="412" t="s">
        <v>107</v>
      </c>
      <c r="C72" s="413"/>
      <c r="D72" s="413"/>
      <c r="E72" s="413"/>
      <c r="F72" s="414"/>
      <c r="G72" s="415">
        <v>3600</v>
      </c>
      <c r="H72" s="416"/>
      <c r="I72" s="189">
        <v>0</v>
      </c>
      <c r="J72" s="190">
        <v>300</v>
      </c>
      <c r="K72" s="191">
        <v>0</v>
      </c>
      <c r="L72" s="142">
        <v>0</v>
      </c>
      <c r="M72" s="191">
        <v>307.39999999999998</v>
      </c>
      <c r="N72" s="191">
        <v>0</v>
      </c>
      <c r="O72" s="191">
        <v>0</v>
      </c>
      <c r="P72" s="191">
        <v>300</v>
      </c>
      <c r="Q72" s="191">
        <v>0</v>
      </c>
      <c r="R72" s="191">
        <v>0</v>
      </c>
      <c r="S72" s="191">
        <v>307.39999999999998</v>
      </c>
      <c r="T72" s="191">
        <v>0</v>
      </c>
      <c r="U72" s="63">
        <f t="shared" si="31"/>
        <v>8.5388888888888889E-2</v>
      </c>
      <c r="V72" s="376">
        <f>+P72</f>
        <v>300</v>
      </c>
      <c r="W72" s="377">
        <f>+P72-V72</f>
        <v>0</v>
      </c>
      <c r="X72" s="377">
        <f>+S72</f>
        <v>307.39999999999998</v>
      </c>
      <c r="Y72" s="376">
        <f>+S72-X72</f>
        <v>0</v>
      </c>
      <c r="Z72" s="375">
        <f>+X72/G72</f>
        <v>8.5388888888888889E-2</v>
      </c>
      <c r="AA72" s="375">
        <f>+Z72-Z72</f>
        <v>0</v>
      </c>
    </row>
    <row r="73" spans="1:27" ht="24.75" customHeight="1" thickBot="1">
      <c r="A73" s="4"/>
      <c r="B73" s="43"/>
      <c r="C73" s="44"/>
      <c r="D73" s="44"/>
      <c r="E73" s="44"/>
      <c r="F73" s="62"/>
      <c r="G73" s="410"/>
      <c r="H73" s="411"/>
      <c r="I73" s="194"/>
      <c r="J73" s="194"/>
      <c r="K73" s="194"/>
      <c r="L73" s="194"/>
      <c r="M73" s="194"/>
      <c r="N73" s="194"/>
      <c r="O73" s="194"/>
      <c r="P73" s="194"/>
      <c r="Q73" s="194"/>
      <c r="R73" s="194"/>
      <c r="S73" s="194"/>
      <c r="T73" s="194"/>
      <c r="U73" s="68"/>
      <c r="W73" s="56"/>
      <c r="X73" s="56"/>
    </row>
    <row r="74" spans="1:27" ht="15.75" customHeight="1" thickBot="1">
      <c r="A74" s="4"/>
      <c r="B74" s="503" t="s">
        <v>45</v>
      </c>
      <c r="C74" s="504"/>
      <c r="D74" s="504"/>
      <c r="E74" s="504"/>
      <c r="F74" s="504"/>
      <c r="G74" s="505"/>
      <c r="H74" s="505"/>
      <c r="I74" s="196"/>
      <c r="J74" s="196"/>
      <c r="K74" s="196"/>
      <c r="L74" s="196"/>
      <c r="M74" s="196"/>
      <c r="N74" s="196"/>
      <c r="O74" s="196"/>
      <c r="P74" s="196"/>
      <c r="Q74" s="196"/>
      <c r="R74" s="196"/>
      <c r="S74" s="196"/>
      <c r="T74" s="196"/>
      <c r="U74" s="94"/>
      <c r="W74" s="56"/>
      <c r="X74" s="56"/>
    </row>
    <row r="75" spans="1:27" ht="15.75" customHeight="1">
      <c r="A75" s="4"/>
      <c r="B75" s="427" t="s">
        <v>108</v>
      </c>
      <c r="C75" s="428"/>
      <c r="D75" s="428"/>
      <c r="E75" s="428"/>
      <c r="F75" s="429"/>
      <c r="G75" s="430">
        <v>1500</v>
      </c>
      <c r="H75" s="431"/>
      <c r="I75" s="177">
        <v>0</v>
      </c>
      <c r="J75" s="197">
        <v>0</v>
      </c>
      <c r="K75" s="197">
        <v>0</v>
      </c>
      <c r="L75" s="197">
        <v>0</v>
      </c>
      <c r="M75" s="197">
        <v>0</v>
      </c>
      <c r="N75" s="197">
        <v>0</v>
      </c>
      <c r="O75" s="197">
        <v>0</v>
      </c>
      <c r="P75" s="197">
        <v>0</v>
      </c>
      <c r="Q75" s="197">
        <v>0</v>
      </c>
      <c r="R75" s="197">
        <v>0</v>
      </c>
      <c r="S75" s="197">
        <v>0</v>
      </c>
      <c r="T75" s="197">
        <v>0</v>
      </c>
      <c r="U75" s="63">
        <f t="shared" si="31"/>
        <v>0</v>
      </c>
      <c r="V75" s="376">
        <f t="shared" ref="V75:V79" si="38">+P75</f>
        <v>0</v>
      </c>
      <c r="W75" s="377">
        <f t="shared" ref="W75:W79" si="39">+P75-V75</f>
        <v>0</v>
      </c>
      <c r="X75" s="377">
        <f t="shared" ref="X75:X79" si="40">+S75</f>
        <v>0</v>
      </c>
      <c r="Y75" s="376">
        <f t="shared" ref="Y75:Y79" si="41">+S75-X75</f>
        <v>0</v>
      </c>
      <c r="Z75" s="375">
        <f t="shared" ref="Z75:Z79" si="42">+X75/G75</f>
        <v>0</v>
      </c>
      <c r="AA75" s="375">
        <f t="shared" ref="AA75:AA79" si="43">+Z75-Z75</f>
        <v>0</v>
      </c>
    </row>
    <row r="76" spans="1:27" ht="15.75" customHeight="1">
      <c r="A76" s="4"/>
      <c r="B76" s="417" t="s">
        <v>90</v>
      </c>
      <c r="C76" s="418"/>
      <c r="D76" s="418"/>
      <c r="E76" s="418"/>
      <c r="F76" s="419"/>
      <c r="G76" s="420">
        <v>2000</v>
      </c>
      <c r="H76" s="421"/>
      <c r="I76" s="177">
        <v>0</v>
      </c>
      <c r="J76" s="177">
        <v>0</v>
      </c>
      <c r="K76" s="177">
        <v>0</v>
      </c>
      <c r="L76" s="177">
        <v>0</v>
      </c>
      <c r="M76" s="177">
        <v>0</v>
      </c>
      <c r="N76" s="177">
        <v>0</v>
      </c>
      <c r="O76" s="177">
        <v>0</v>
      </c>
      <c r="P76" s="177">
        <v>0</v>
      </c>
      <c r="Q76" s="177">
        <v>0</v>
      </c>
      <c r="R76" s="177">
        <v>0</v>
      </c>
      <c r="S76" s="177">
        <v>0</v>
      </c>
      <c r="T76" s="177">
        <v>0</v>
      </c>
      <c r="U76" s="63">
        <f t="shared" si="31"/>
        <v>0</v>
      </c>
      <c r="V76" s="376">
        <f t="shared" si="38"/>
        <v>0</v>
      </c>
      <c r="W76" s="377">
        <f t="shared" si="39"/>
        <v>0</v>
      </c>
      <c r="X76" s="377">
        <f t="shared" si="40"/>
        <v>0</v>
      </c>
      <c r="Y76" s="376">
        <f t="shared" si="41"/>
        <v>0</v>
      </c>
      <c r="Z76" s="375">
        <f t="shared" si="42"/>
        <v>0</v>
      </c>
      <c r="AA76" s="375">
        <f t="shared" si="43"/>
        <v>0</v>
      </c>
    </row>
    <row r="77" spans="1:27" ht="15" customHeight="1">
      <c r="A77" s="4"/>
      <c r="B77" s="417" t="s">
        <v>93</v>
      </c>
      <c r="C77" s="418"/>
      <c r="D77" s="418"/>
      <c r="E77" s="418"/>
      <c r="F77" s="419"/>
      <c r="G77" s="420">
        <v>4666</v>
      </c>
      <c r="H77" s="421"/>
      <c r="I77" s="177">
        <v>0</v>
      </c>
      <c r="J77" s="177">
        <v>0</v>
      </c>
      <c r="K77" s="177">
        <v>0</v>
      </c>
      <c r="L77" s="177">
        <v>0</v>
      </c>
      <c r="M77" s="177">
        <v>0</v>
      </c>
      <c r="N77" s="177">
        <v>0</v>
      </c>
      <c r="O77" s="177">
        <v>0</v>
      </c>
      <c r="P77" s="177">
        <v>0</v>
      </c>
      <c r="Q77" s="177">
        <v>0</v>
      </c>
      <c r="R77" s="177">
        <v>0</v>
      </c>
      <c r="S77" s="177">
        <v>0</v>
      </c>
      <c r="T77" s="177">
        <v>0</v>
      </c>
      <c r="U77" s="63">
        <f t="shared" si="31"/>
        <v>0</v>
      </c>
      <c r="V77" s="376">
        <f t="shared" si="38"/>
        <v>0</v>
      </c>
      <c r="W77" s="377">
        <f t="shared" si="39"/>
        <v>0</v>
      </c>
      <c r="X77" s="377">
        <f t="shared" si="40"/>
        <v>0</v>
      </c>
      <c r="Y77" s="376">
        <f t="shared" si="41"/>
        <v>0</v>
      </c>
      <c r="Z77" s="375">
        <f t="shared" si="42"/>
        <v>0</v>
      </c>
      <c r="AA77" s="375">
        <f t="shared" si="43"/>
        <v>0</v>
      </c>
    </row>
    <row r="78" spans="1:27" ht="15" customHeight="1">
      <c r="A78" s="4"/>
      <c r="B78" s="417" t="s">
        <v>109</v>
      </c>
      <c r="C78" s="418"/>
      <c r="D78" s="418"/>
      <c r="E78" s="418"/>
      <c r="F78" s="419"/>
      <c r="G78" s="420">
        <v>48048</v>
      </c>
      <c r="H78" s="421"/>
      <c r="I78" s="177">
        <v>0</v>
      </c>
      <c r="J78" s="177">
        <v>0</v>
      </c>
      <c r="K78" s="177">
        <v>0</v>
      </c>
      <c r="L78" s="177">
        <v>0</v>
      </c>
      <c r="M78" s="177"/>
      <c r="N78" s="177">
        <v>0</v>
      </c>
      <c r="O78" s="177">
        <v>0</v>
      </c>
      <c r="P78" s="177">
        <v>0</v>
      </c>
      <c r="Q78" s="177">
        <v>0</v>
      </c>
      <c r="R78" s="177">
        <v>0</v>
      </c>
      <c r="S78" s="177">
        <v>0</v>
      </c>
      <c r="T78" s="177">
        <v>0</v>
      </c>
      <c r="U78" s="63">
        <f t="shared" si="31"/>
        <v>0</v>
      </c>
      <c r="V78" s="376">
        <f t="shared" si="38"/>
        <v>0</v>
      </c>
      <c r="W78" s="377">
        <f t="shared" si="39"/>
        <v>0</v>
      </c>
      <c r="X78" s="377">
        <f t="shared" si="40"/>
        <v>0</v>
      </c>
      <c r="Y78" s="376">
        <f t="shared" si="41"/>
        <v>0</v>
      </c>
      <c r="Z78" s="375">
        <f t="shared" si="42"/>
        <v>0</v>
      </c>
      <c r="AA78" s="375">
        <f t="shared" si="43"/>
        <v>0</v>
      </c>
    </row>
    <row r="79" spans="1:27" ht="15.75" thickBot="1">
      <c r="A79" s="4"/>
      <c r="B79" s="417" t="s">
        <v>110</v>
      </c>
      <c r="C79" s="502"/>
      <c r="D79" s="502"/>
      <c r="E79" s="502"/>
      <c r="F79" s="419"/>
      <c r="G79" s="420">
        <v>24000</v>
      </c>
      <c r="H79" s="421"/>
      <c r="I79" s="177"/>
      <c r="J79" s="177">
        <v>0</v>
      </c>
      <c r="K79" s="177">
        <v>0</v>
      </c>
      <c r="L79" s="177">
        <v>0</v>
      </c>
      <c r="M79" s="177">
        <v>0</v>
      </c>
      <c r="N79" s="177">
        <v>0</v>
      </c>
      <c r="O79" s="177">
        <v>0</v>
      </c>
      <c r="P79" s="177">
        <v>0</v>
      </c>
      <c r="Q79" s="177">
        <v>0</v>
      </c>
      <c r="R79" s="177">
        <v>0</v>
      </c>
      <c r="S79" s="177">
        <v>0</v>
      </c>
      <c r="T79" s="177">
        <v>0</v>
      </c>
      <c r="U79" s="63">
        <f t="shared" si="31"/>
        <v>0</v>
      </c>
      <c r="V79" s="376">
        <f t="shared" si="38"/>
        <v>0</v>
      </c>
      <c r="W79" s="377">
        <f t="shared" si="39"/>
        <v>0</v>
      </c>
      <c r="X79" s="377">
        <f t="shared" si="40"/>
        <v>0</v>
      </c>
      <c r="Y79" s="376">
        <f t="shared" si="41"/>
        <v>0</v>
      </c>
      <c r="Z79" s="375">
        <f t="shared" si="42"/>
        <v>0</v>
      </c>
      <c r="AA79" s="375">
        <f t="shared" si="43"/>
        <v>0</v>
      </c>
    </row>
    <row r="80" spans="1:27" s="112" customFormat="1" ht="15.75" thickBot="1">
      <c r="A80" s="113"/>
      <c r="B80" s="487" t="s">
        <v>36</v>
      </c>
      <c r="C80" s="488"/>
      <c r="D80" s="488"/>
      <c r="E80" s="488"/>
      <c r="F80" s="489"/>
      <c r="G80" s="490">
        <f>SUM(G52:H79)</f>
        <v>688804.23</v>
      </c>
      <c r="H80" s="491"/>
      <c r="I80" s="199">
        <f>SUM(I52:I79)</f>
        <v>0</v>
      </c>
      <c r="J80" s="199">
        <f>SUM(J52:J79)</f>
        <v>36131.5</v>
      </c>
      <c r="K80" s="199">
        <f t="shared" ref="K80:T80" si="44">SUM(K52:K79)</f>
        <v>0</v>
      </c>
      <c r="L80" s="199">
        <f t="shared" si="44"/>
        <v>0</v>
      </c>
      <c r="M80" s="199">
        <f t="shared" si="44"/>
        <v>23068.090000000004</v>
      </c>
      <c r="N80" s="199">
        <f t="shared" si="44"/>
        <v>0</v>
      </c>
      <c r="O80" s="199">
        <f t="shared" si="44"/>
        <v>0</v>
      </c>
      <c r="P80" s="199">
        <f t="shared" si="44"/>
        <v>36131.5</v>
      </c>
      <c r="Q80" s="199">
        <f t="shared" si="44"/>
        <v>0</v>
      </c>
      <c r="R80" s="199">
        <f t="shared" si="44"/>
        <v>0</v>
      </c>
      <c r="S80" s="199">
        <f t="shared" si="44"/>
        <v>23068.090000000004</v>
      </c>
      <c r="T80" s="199">
        <f t="shared" si="44"/>
        <v>0</v>
      </c>
      <c r="U80" s="145">
        <f t="shared" si="31"/>
        <v>3.3490052754176616E-2</v>
      </c>
      <c r="V80" s="376">
        <f>+P80</f>
        <v>36131.5</v>
      </c>
      <c r="W80" s="377">
        <f>+P80-V80</f>
        <v>0</v>
      </c>
      <c r="X80" s="377">
        <f>+S80</f>
        <v>23068.090000000004</v>
      </c>
      <c r="Y80" s="376">
        <f>+S80-X80</f>
        <v>0</v>
      </c>
      <c r="Z80" s="375">
        <f>+X80/G80</f>
        <v>3.3490052754176616E-2</v>
      </c>
      <c r="AA80" s="375">
        <f>+Z80-Z80</f>
        <v>0</v>
      </c>
    </row>
    <row r="81" spans="1:24" ht="15.75" thickBot="1">
      <c r="C81" s="46"/>
      <c r="G81" s="500"/>
      <c r="H81" s="501"/>
      <c r="I81" s="50"/>
      <c r="L81" s="50"/>
      <c r="N81" s="50"/>
      <c r="U81" s="50"/>
      <c r="W81" s="23"/>
      <c r="X81" s="23"/>
    </row>
    <row r="82" spans="1:24"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4" ht="15.75" thickBot="1">
      <c r="B83" s="494"/>
      <c r="C83" s="495"/>
      <c r="D83" s="497" t="s">
        <v>16</v>
      </c>
      <c r="E83" s="485"/>
      <c r="F83" s="485"/>
      <c r="G83" s="485"/>
      <c r="H83" s="485"/>
      <c r="I83" s="486"/>
      <c r="J83" s="497" t="s">
        <v>47</v>
      </c>
      <c r="K83" s="485"/>
      <c r="L83" s="485"/>
      <c r="M83" s="485"/>
      <c r="N83" s="485"/>
      <c r="O83" s="486"/>
      <c r="P83" s="497" t="s">
        <v>18</v>
      </c>
      <c r="Q83" s="485"/>
      <c r="R83" s="485"/>
      <c r="S83" s="485"/>
      <c r="T83" s="485"/>
      <c r="U83" s="49"/>
    </row>
    <row r="84" spans="1:24"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4" ht="40.5" customHeight="1">
      <c r="A85" s="4"/>
      <c r="B85" s="477" t="s">
        <v>48</v>
      </c>
      <c r="C85" s="478"/>
      <c r="D85" s="479">
        <v>0</v>
      </c>
      <c r="E85" s="470"/>
      <c r="F85" s="479">
        <v>608590.23</v>
      </c>
      <c r="G85" s="470"/>
      <c r="H85" s="479">
        <v>0</v>
      </c>
      <c r="I85" s="470"/>
      <c r="J85" s="468">
        <v>0</v>
      </c>
      <c r="K85" s="469"/>
      <c r="L85" s="466">
        <v>23068.09</v>
      </c>
      <c r="M85" s="470"/>
      <c r="N85" s="466">
        <v>0</v>
      </c>
      <c r="O85" s="467"/>
      <c r="P85" s="468">
        <v>0</v>
      </c>
      <c r="Q85" s="469"/>
      <c r="R85" s="466">
        <v>23068.09</v>
      </c>
      <c r="S85" s="470"/>
      <c r="T85" s="466">
        <v>0</v>
      </c>
      <c r="U85" s="471"/>
    </row>
    <row r="86" spans="1:24" ht="49.5" customHeight="1" thickBot="1">
      <c r="A86" s="47"/>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4" ht="34.5" customHeight="1" thickBot="1">
      <c r="A87" s="4"/>
      <c r="B87" s="21" t="s">
        <v>36</v>
      </c>
      <c r="C87" s="22"/>
      <c r="D87" s="443">
        <f>SUM(D85:D86)</f>
        <v>0</v>
      </c>
      <c r="E87" s="444"/>
      <c r="F87" s="443">
        <f>SUM(F85:F86)</f>
        <v>688804.23</v>
      </c>
      <c r="G87" s="444"/>
      <c r="H87" s="443">
        <v>0</v>
      </c>
      <c r="I87" s="444"/>
      <c r="J87" s="445">
        <f>SUM(J85:J86)</f>
        <v>0</v>
      </c>
      <c r="K87" s="446"/>
      <c r="L87" s="447">
        <f>SUM(L85:L86)</f>
        <v>23068.09</v>
      </c>
      <c r="M87" s="446"/>
      <c r="N87" s="444">
        <f>SUM(N85:N86)</f>
        <v>0</v>
      </c>
      <c r="O87" s="444"/>
      <c r="P87" s="445">
        <f>SUM(P85:P86)</f>
        <v>0</v>
      </c>
      <c r="Q87" s="452"/>
      <c r="R87" s="447">
        <f>SUM(R85:R86)</f>
        <v>23068.09</v>
      </c>
      <c r="S87" s="446"/>
      <c r="T87" s="447">
        <f>SUM(T85:T86)</f>
        <v>0</v>
      </c>
      <c r="U87" s="453"/>
    </row>
    <row r="88" spans="1:24">
      <c r="A88" s="4"/>
      <c r="B88" s="39"/>
      <c r="C88" s="39"/>
      <c r="D88" s="39"/>
      <c r="E88" s="39"/>
      <c r="F88" s="35"/>
      <c r="G88" s="35"/>
      <c r="H88" s="34"/>
      <c r="I88" s="34"/>
      <c r="J88" s="35"/>
      <c r="K88" s="35"/>
      <c r="L88" s="35"/>
      <c r="M88" s="34"/>
      <c r="N88" s="35"/>
      <c r="O88" s="34"/>
      <c r="P88" s="34"/>
      <c r="Q88" s="35"/>
      <c r="R88" s="4"/>
      <c r="S88" s="4"/>
      <c r="T88" s="4"/>
      <c r="U88" s="4"/>
    </row>
    <row r="89" spans="1:24" ht="15.75" thickBot="1">
      <c r="A89" s="4"/>
      <c r="B89" s="39"/>
      <c r="C89" s="39"/>
      <c r="D89" s="39"/>
      <c r="E89" s="39"/>
      <c r="F89" s="35"/>
      <c r="G89" s="35"/>
      <c r="H89" s="35"/>
      <c r="I89" s="35"/>
      <c r="J89" s="35"/>
      <c r="K89" s="35"/>
      <c r="L89" s="35"/>
      <c r="M89" s="35"/>
      <c r="N89" s="35"/>
      <c r="O89" s="35"/>
      <c r="P89" s="35"/>
      <c r="Q89" s="35"/>
      <c r="R89" s="4"/>
      <c r="S89" s="4"/>
      <c r="T89" s="4"/>
      <c r="U89" s="4"/>
    </row>
    <row r="90" spans="1:24"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4">
      <c r="B91" s="457"/>
      <c r="C91" s="458"/>
      <c r="D91" s="458"/>
      <c r="E91" s="458"/>
      <c r="F91" s="458"/>
      <c r="G91" s="458"/>
      <c r="H91" s="458"/>
      <c r="I91" s="458"/>
      <c r="J91" s="458"/>
      <c r="K91" s="458"/>
      <c r="L91" s="458"/>
      <c r="M91" s="458"/>
      <c r="N91" s="458"/>
      <c r="O91" s="458"/>
      <c r="P91" s="458"/>
      <c r="Q91" s="458"/>
      <c r="R91" s="458"/>
      <c r="S91" s="458"/>
      <c r="T91" s="458"/>
      <c r="U91" s="459"/>
    </row>
    <row r="92" spans="1:24">
      <c r="B92" s="460"/>
      <c r="C92" s="461"/>
      <c r="D92" s="461"/>
      <c r="E92" s="461"/>
      <c r="F92" s="461"/>
      <c r="G92" s="461"/>
      <c r="H92" s="461"/>
      <c r="I92" s="461"/>
      <c r="J92" s="461"/>
      <c r="K92" s="461"/>
      <c r="L92" s="461"/>
      <c r="M92" s="461"/>
      <c r="N92" s="461"/>
      <c r="O92" s="461"/>
      <c r="P92" s="461"/>
      <c r="Q92" s="461"/>
      <c r="R92" s="461"/>
      <c r="S92" s="461"/>
      <c r="T92" s="461"/>
      <c r="U92" s="462"/>
    </row>
    <row r="93" spans="1:24">
      <c r="B93" s="460"/>
      <c r="C93" s="461"/>
      <c r="D93" s="461"/>
      <c r="E93" s="461"/>
      <c r="F93" s="461"/>
      <c r="G93" s="461"/>
      <c r="H93" s="461"/>
      <c r="I93" s="461"/>
      <c r="J93" s="461"/>
      <c r="K93" s="461"/>
      <c r="L93" s="461"/>
      <c r="M93" s="461"/>
      <c r="N93" s="461"/>
      <c r="O93" s="461"/>
      <c r="P93" s="461"/>
      <c r="Q93" s="461"/>
      <c r="R93" s="461"/>
      <c r="S93" s="461"/>
      <c r="T93" s="461"/>
      <c r="U93" s="462"/>
    </row>
    <row r="94" spans="1:24">
      <c r="B94" s="460"/>
      <c r="C94" s="461"/>
      <c r="D94" s="461"/>
      <c r="E94" s="461"/>
      <c r="F94" s="461"/>
      <c r="G94" s="461"/>
      <c r="H94" s="461"/>
      <c r="I94" s="461"/>
      <c r="J94" s="461"/>
      <c r="K94" s="461"/>
      <c r="L94" s="461"/>
      <c r="M94" s="461"/>
      <c r="N94" s="461"/>
      <c r="O94" s="461"/>
      <c r="P94" s="461"/>
      <c r="Q94" s="461"/>
      <c r="R94" s="461"/>
      <c r="S94" s="461"/>
      <c r="T94" s="461"/>
      <c r="U94" s="462"/>
    </row>
    <row r="95" spans="1:24">
      <c r="B95" s="460"/>
      <c r="C95" s="461"/>
      <c r="D95" s="461"/>
      <c r="E95" s="461"/>
      <c r="F95" s="461"/>
      <c r="G95" s="461"/>
      <c r="H95" s="461"/>
      <c r="I95" s="461"/>
      <c r="J95" s="461"/>
      <c r="K95" s="461"/>
      <c r="L95" s="461"/>
      <c r="M95" s="461"/>
      <c r="N95" s="461"/>
      <c r="O95" s="461"/>
      <c r="P95" s="461"/>
      <c r="Q95" s="461"/>
      <c r="R95" s="461"/>
      <c r="S95" s="461"/>
      <c r="T95" s="461"/>
      <c r="U95" s="462"/>
    </row>
    <row r="96" spans="1:24">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C110" s="1" t="s">
        <v>130</v>
      </c>
      <c r="D110" s="1"/>
      <c r="E110" s="1"/>
      <c r="F110" s="1"/>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29.2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18">
    <mergeCell ref="V22:W23"/>
    <mergeCell ref="X22:Y23"/>
    <mergeCell ref="Z22:AA23"/>
    <mergeCell ref="V48:W49"/>
    <mergeCell ref="X48:Y49"/>
    <mergeCell ref="Z48:AA49"/>
    <mergeCell ref="B7:U7"/>
    <mergeCell ref="B11:F11"/>
    <mergeCell ref="G11:U11"/>
    <mergeCell ref="B12:F12"/>
    <mergeCell ref="G12:U12"/>
    <mergeCell ref="B13:F13"/>
    <mergeCell ref="G13:U13"/>
    <mergeCell ref="B16:F16"/>
    <mergeCell ref="G16:H16"/>
    <mergeCell ref="I16:L16"/>
    <mergeCell ref="N16:Q16"/>
    <mergeCell ref="R16:U16"/>
    <mergeCell ref="B17:F17"/>
    <mergeCell ref="G17:U17"/>
    <mergeCell ref="B14:F14"/>
    <mergeCell ref="G14:U14"/>
    <mergeCell ref="B15:F15"/>
    <mergeCell ref="G15:H15"/>
    <mergeCell ref="I15:L15"/>
    <mergeCell ref="N15:Q15"/>
    <mergeCell ref="R15:S15"/>
    <mergeCell ref="T15:U15"/>
    <mergeCell ref="U22:U23"/>
    <mergeCell ref="B24:D24"/>
    <mergeCell ref="E24:F24"/>
    <mergeCell ref="G24:H24"/>
    <mergeCell ref="I24:K24"/>
    <mergeCell ref="L24:N24"/>
    <mergeCell ref="O24:Q24"/>
    <mergeCell ref="B18:F18"/>
    <mergeCell ref="G18:U18"/>
    <mergeCell ref="B19:U19"/>
    <mergeCell ref="B20:D23"/>
    <mergeCell ref="E20:F23"/>
    <mergeCell ref="G20:U20"/>
    <mergeCell ref="G21:H23"/>
    <mergeCell ref="I21:N21"/>
    <mergeCell ref="O21:U21"/>
    <mergeCell ref="I22:K23"/>
    <mergeCell ref="R24:T24"/>
    <mergeCell ref="B25:D25"/>
    <mergeCell ref="E25:F25"/>
    <mergeCell ref="G25:H25"/>
    <mergeCell ref="I25:K25"/>
    <mergeCell ref="L25:N25"/>
    <mergeCell ref="O25:Q25"/>
    <mergeCell ref="R25:T25"/>
    <mergeCell ref="L22:N23"/>
    <mergeCell ref="O22:Q23"/>
    <mergeCell ref="R22:T23"/>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R28:T28"/>
    <mergeCell ref="B29:D29"/>
    <mergeCell ref="E29:F29"/>
    <mergeCell ref="G29:H29"/>
    <mergeCell ref="I29:K29"/>
    <mergeCell ref="L29:N29"/>
    <mergeCell ref="O29:Q29"/>
    <mergeCell ref="R29:T29"/>
    <mergeCell ref="B28:D28"/>
    <mergeCell ref="E28:F28"/>
    <mergeCell ref="G28:H28"/>
    <mergeCell ref="I28:K28"/>
    <mergeCell ref="L28:N28"/>
    <mergeCell ref="O28:Q28"/>
    <mergeCell ref="R30:T30"/>
    <mergeCell ref="B31:D31"/>
    <mergeCell ref="B32:D32"/>
    <mergeCell ref="E32:F32"/>
    <mergeCell ref="G32:H32"/>
    <mergeCell ref="I32:K32"/>
    <mergeCell ref="L32:N32"/>
    <mergeCell ref="O32:Q32"/>
    <mergeCell ref="R32:T32"/>
    <mergeCell ref="B30:D30"/>
    <mergeCell ref="E30:F30"/>
    <mergeCell ref="G30:H30"/>
    <mergeCell ref="I30:K30"/>
    <mergeCell ref="L30:N30"/>
    <mergeCell ref="O30:Q30"/>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7:T37"/>
    <mergeCell ref="B38:D38"/>
    <mergeCell ref="E38:F38"/>
    <mergeCell ref="G38:H38"/>
    <mergeCell ref="I38:K38"/>
    <mergeCell ref="L38:N38"/>
    <mergeCell ref="O38:Q38"/>
    <mergeCell ref="R38:T38"/>
    <mergeCell ref="B37:D37"/>
    <mergeCell ref="E37:F37"/>
    <mergeCell ref="G37:H37"/>
    <mergeCell ref="I37:K37"/>
    <mergeCell ref="L37:N37"/>
    <mergeCell ref="O37:Q37"/>
    <mergeCell ref="R39:T39"/>
    <mergeCell ref="B40:D40"/>
    <mergeCell ref="E40:F40"/>
    <mergeCell ref="G40:H40"/>
    <mergeCell ref="I40:K40"/>
    <mergeCell ref="O40:Q40"/>
    <mergeCell ref="B39:D39"/>
    <mergeCell ref="E39:F39"/>
    <mergeCell ref="G39:H39"/>
    <mergeCell ref="I39:K39"/>
    <mergeCell ref="L39:N39"/>
    <mergeCell ref="O39:Q39"/>
    <mergeCell ref="L40:N40"/>
    <mergeCell ref="R40:T40"/>
    <mergeCell ref="R41:T41"/>
    <mergeCell ref="B42:D42"/>
    <mergeCell ref="E42:F42"/>
    <mergeCell ref="G42:H42"/>
    <mergeCell ref="I42:K42"/>
    <mergeCell ref="L42:N42"/>
    <mergeCell ref="O42:Q42"/>
    <mergeCell ref="R42:T42"/>
    <mergeCell ref="B41:D41"/>
    <mergeCell ref="E41:F41"/>
    <mergeCell ref="G41:H41"/>
    <mergeCell ref="I41:K41"/>
    <mergeCell ref="L41:N41"/>
    <mergeCell ref="O41:Q41"/>
    <mergeCell ref="L48:N48"/>
    <mergeCell ref="O48:Q48"/>
    <mergeCell ref="R48:T48"/>
    <mergeCell ref="U48:U49"/>
    <mergeCell ref="B51:F51"/>
    <mergeCell ref="G51:H51"/>
    <mergeCell ref="R43:T43"/>
    <mergeCell ref="B44:F44"/>
    <mergeCell ref="G44:N44"/>
    <mergeCell ref="O44:U44"/>
    <mergeCell ref="B46:F49"/>
    <mergeCell ref="G46:U46"/>
    <mergeCell ref="G47:H49"/>
    <mergeCell ref="I47:N47"/>
    <mergeCell ref="O47:U47"/>
    <mergeCell ref="I48:K48"/>
    <mergeCell ref="B43:D43"/>
    <mergeCell ref="E43:F43"/>
    <mergeCell ref="G43:H43"/>
    <mergeCell ref="I43:K43"/>
    <mergeCell ref="L43:N43"/>
    <mergeCell ref="O43:Q43"/>
    <mergeCell ref="B50:F50"/>
    <mergeCell ref="B79:F79"/>
    <mergeCell ref="G79:H79"/>
    <mergeCell ref="B76:F76"/>
    <mergeCell ref="G76:H76"/>
    <mergeCell ref="B77:F77"/>
    <mergeCell ref="G77:H77"/>
    <mergeCell ref="B78:F78"/>
    <mergeCell ref="G78:H78"/>
    <mergeCell ref="B74:F74"/>
    <mergeCell ref="G74:H74"/>
    <mergeCell ref="B75:F75"/>
    <mergeCell ref="G75:H75"/>
    <mergeCell ref="J84:K84"/>
    <mergeCell ref="L84:M84"/>
    <mergeCell ref="N84:O84"/>
    <mergeCell ref="P84:Q84"/>
    <mergeCell ref="R84:S84"/>
    <mergeCell ref="T84:U84"/>
    <mergeCell ref="B80:F80"/>
    <mergeCell ref="G80:H80"/>
    <mergeCell ref="B82:U82"/>
    <mergeCell ref="B83:C84"/>
    <mergeCell ref="D83:I83"/>
    <mergeCell ref="J83:O83"/>
    <mergeCell ref="P83:T83"/>
    <mergeCell ref="D84:E84"/>
    <mergeCell ref="F84:G84"/>
    <mergeCell ref="H84:I84"/>
    <mergeCell ref="G81:H81"/>
    <mergeCell ref="N85:O85"/>
    <mergeCell ref="P85:Q85"/>
    <mergeCell ref="R85:S85"/>
    <mergeCell ref="T85:U85"/>
    <mergeCell ref="B86:C86"/>
    <mergeCell ref="D86:E86"/>
    <mergeCell ref="F86:G86"/>
    <mergeCell ref="H86:I86"/>
    <mergeCell ref="J86:K86"/>
    <mergeCell ref="L86:M86"/>
    <mergeCell ref="B85:C85"/>
    <mergeCell ref="D85:E85"/>
    <mergeCell ref="F85:G85"/>
    <mergeCell ref="H85:I85"/>
    <mergeCell ref="J85:K85"/>
    <mergeCell ref="L85:M85"/>
    <mergeCell ref="N86:O86"/>
    <mergeCell ref="P86:Q86"/>
    <mergeCell ref="R86:S86"/>
    <mergeCell ref="T86:U86"/>
    <mergeCell ref="D87:E87"/>
    <mergeCell ref="F87:G87"/>
    <mergeCell ref="H87:I87"/>
    <mergeCell ref="J87:K87"/>
    <mergeCell ref="L87:M87"/>
    <mergeCell ref="N87:O87"/>
    <mergeCell ref="B101:G101"/>
    <mergeCell ref="J101:O105"/>
    <mergeCell ref="R101:U105"/>
    <mergeCell ref="B102:G105"/>
    <mergeCell ref="P87:Q87"/>
    <mergeCell ref="R87:S87"/>
    <mergeCell ref="T87:U87"/>
    <mergeCell ref="B90:D90"/>
    <mergeCell ref="E90:U90"/>
    <mergeCell ref="B91:U97"/>
    <mergeCell ref="B52:F52"/>
    <mergeCell ref="G52:H52"/>
    <mergeCell ref="B53:F53"/>
    <mergeCell ref="G53:H53"/>
    <mergeCell ref="B115:G115"/>
    <mergeCell ref="J115:O115"/>
    <mergeCell ref="R115:U115"/>
    <mergeCell ref="B116:G116"/>
    <mergeCell ref="J116:O116"/>
    <mergeCell ref="R116:U116"/>
    <mergeCell ref="J109:O109"/>
    <mergeCell ref="J110:O110"/>
    <mergeCell ref="R110:U110"/>
    <mergeCell ref="B111:G114"/>
    <mergeCell ref="J111:O114"/>
    <mergeCell ref="R111:U114"/>
    <mergeCell ref="B106:G106"/>
    <mergeCell ref="J106:O106"/>
    <mergeCell ref="R106:U106"/>
    <mergeCell ref="B107:G107"/>
    <mergeCell ref="J107:O107"/>
    <mergeCell ref="R107:U107"/>
    <mergeCell ref="J100:O100"/>
    <mergeCell ref="R100:U100"/>
    <mergeCell ref="G58:H58"/>
    <mergeCell ref="B59:F59"/>
    <mergeCell ref="G59:H59"/>
    <mergeCell ref="B54:F54"/>
    <mergeCell ref="G54:H54"/>
    <mergeCell ref="B55:F55"/>
    <mergeCell ref="G55:H55"/>
    <mergeCell ref="B56:F56"/>
    <mergeCell ref="G56:H56"/>
    <mergeCell ref="B57:F57"/>
    <mergeCell ref="G57:H57"/>
    <mergeCell ref="B58:F58"/>
    <mergeCell ref="B66:F66"/>
    <mergeCell ref="G66:H66"/>
    <mergeCell ref="B63:F63"/>
    <mergeCell ref="G63:H63"/>
    <mergeCell ref="B64:F64"/>
    <mergeCell ref="G64:H64"/>
    <mergeCell ref="B65:F65"/>
    <mergeCell ref="G65:H65"/>
    <mergeCell ref="B60:F60"/>
    <mergeCell ref="G60:H60"/>
    <mergeCell ref="B61:F61"/>
    <mergeCell ref="G61:H61"/>
    <mergeCell ref="B62:F62"/>
    <mergeCell ref="G62:H62"/>
    <mergeCell ref="G73:H73"/>
    <mergeCell ref="B72:F72"/>
    <mergeCell ref="G72:H72"/>
    <mergeCell ref="B67:F67"/>
    <mergeCell ref="G67:H67"/>
    <mergeCell ref="B68:F68"/>
    <mergeCell ref="G68:H68"/>
    <mergeCell ref="B69:F69"/>
    <mergeCell ref="G69:H69"/>
    <mergeCell ref="B70:F70"/>
    <mergeCell ref="G70:H70"/>
  </mergeCells>
  <conditionalFormatting sqref="W25">
    <cfRule type="cellIs" dxfId="801" priority="34" operator="notEqual">
      <formula>0</formula>
    </cfRule>
    <cfRule type="cellIs" dxfId="800" priority="37" operator="greaterThan">
      <formula>0</formula>
    </cfRule>
  </conditionalFormatting>
  <conditionalFormatting sqref="Y25">
    <cfRule type="cellIs" dxfId="799" priority="30" operator="notEqual">
      <formula>0</formula>
    </cfRule>
  </conditionalFormatting>
  <conditionalFormatting sqref="AA25">
    <cfRule type="cellIs" dxfId="798" priority="33" operator="notEqual">
      <formula>0</formula>
    </cfRule>
  </conditionalFormatting>
  <conditionalFormatting sqref="W26:W27">
    <cfRule type="cellIs" dxfId="797" priority="28" operator="notEqual">
      <formula>0</formula>
    </cfRule>
    <cfRule type="cellIs" dxfId="796" priority="29" operator="greaterThan">
      <formula>0</formula>
    </cfRule>
  </conditionalFormatting>
  <conditionalFormatting sqref="Y26:Y27">
    <cfRule type="cellIs" dxfId="795" priority="26" operator="notEqual">
      <formula>0</formula>
    </cfRule>
  </conditionalFormatting>
  <conditionalFormatting sqref="AA26:AA27">
    <cfRule type="cellIs" dxfId="794" priority="27" operator="notEqual">
      <formula>0</formula>
    </cfRule>
  </conditionalFormatting>
  <conditionalFormatting sqref="W29:W30">
    <cfRule type="cellIs" dxfId="793" priority="24" operator="notEqual">
      <formula>0</formula>
    </cfRule>
    <cfRule type="cellIs" dxfId="792" priority="25" operator="greaterThan">
      <formula>0</formula>
    </cfRule>
  </conditionalFormatting>
  <conditionalFormatting sqref="Y29:Y30">
    <cfRule type="cellIs" dxfId="791" priority="22" operator="notEqual">
      <formula>0</formula>
    </cfRule>
  </conditionalFormatting>
  <conditionalFormatting sqref="AA29:AA30">
    <cfRule type="cellIs" dxfId="790" priority="23" operator="notEqual">
      <formula>0</formula>
    </cfRule>
  </conditionalFormatting>
  <conditionalFormatting sqref="W32:W33">
    <cfRule type="cellIs" dxfId="789" priority="20" operator="notEqual">
      <formula>0</formula>
    </cfRule>
    <cfRule type="cellIs" dxfId="788" priority="21" operator="greaterThan">
      <formula>0</formula>
    </cfRule>
  </conditionalFormatting>
  <conditionalFormatting sqref="Y32:Y33">
    <cfRule type="cellIs" dxfId="787" priority="18" operator="notEqual">
      <formula>0</formula>
    </cfRule>
  </conditionalFormatting>
  <conditionalFormatting sqref="AA32:AA33">
    <cfRule type="cellIs" dxfId="786" priority="19" operator="notEqual">
      <formula>0</formula>
    </cfRule>
  </conditionalFormatting>
  <conditionalFormatting sqref="W35:W36">
    <cfRule type="cellIs" dxfId="785" priority="16" operator="notEqual">
      <formula>0</formula>
    </cfRule>
    <cfRule type="cellIs" dxfId="784" priority="17" operator="greaterThan">
      <formula>0</formula>
    </cfRule>
  </conditionalFormatting>
  <conditionalFormatting sqref="Y35:Y36">
    <cfRule type="cellIs" dxfId="783" priority="14" operator="notEqual">
      <formula>0</formula>
    </cfRule>
  </conditionalFormatting>
  <conditionalFormatting sqref="AA35:AA36">
    <cfRule type="cellIs" dxfId="782" priority="15" operator="notEqual">
      <formula>0</formula>
    </cfRule>
  </conditionalFormatting>
  <conditionalFormatting sqref="W38">
    <cfRule type="cellIs" dxfId="781" priority="12" operator="notEqual">
      <formula>0</formula>
    </cfRule>
    <cfRule type="cellIs" dxfId="780" priority="13" operator="greaterThan">
      <formula>0</formula>
    </cfRule>
  </conditionalFormatting>
  <conditionalFormatting sqref="Y38">
    <cfRule type="cellIs" dxfId="779" priority="10" operator="notEqual">
      <formula>0</formula>
    </cfRule>
  </conditionalFormatting>
  <conditionalFormatting sqref="AA38">
    <cfRule type="cellIs" dxfId="778" priority="11" operator="notEqual">
      <formula>0</formula>
    </cfRule>
  </conditionalFormatting>
  <conditionalFormatting sqref="W40:W41">
    <cfRule type="cellIs" dxfId="777" priority="8" operator="notEqual">
      <formula>0</formula>
    </cfRule>
    <cfRule type="cellIs" dxfId="776" priority="9" operator="greaterThan">
      <formula>0</formula>
    </cfRule>
  </conditionalFormatting>
  <conditionalFormatting sqref="Y40:Y41">
    <cfRule type="cellIs" dxfId="775" priority="6" operator="notEqual">
      <formula>0</formula>
    </cfRule>
  </conditionalFormatting>
  <conditionalFormatting sqref="AA41">
    <cfRule type="cellIs" dxfId="774" priority="7" operator="notEqual">
      <formula>0</formula>
    </cfRule>
  </conditionalFormatting>
  <conditionalFormatting sqref="W43">
    <cfRule type="cellIs" dxfId="773" priority="4" operator="notEqual">
      <formula>0</formula>
    </cfRule>
    <cfRule type="cellIs" dxfId="772" priority="5" operator="greaterThan">
      <formula>0</formula>
    </cfRule>
  </conditionalFormatting>
  <conditionalFormatting sqref="Y43">
    <cfRule type="cellIs" dxfId="771" priority="2" operator="notEqual">
      <formula>0</formula>
    </cfRule>
  </conditionalFormatting>
  <conditionalFormatting sqref="AA43">
    <cfRule type="cellIs" dxfId="770" priority="3" operator="notEqual">
      <formula>0</formula>
    </cfRule>
  </conditionalFormatting>
  <conditionalFormatting sqref="AA40">
    <cfRule type="cellIs" dxfId="769" priority="1" operator="notEqual">
      <formula>0</formula>
    </cfRule>
  </conditionalFormatting>
  <pageMargins left="0.86614173228346458" right="0" top="0.15748031496062992" bottom="0.15748031496062992" header="0.15748031496062992" footer="0.15748031496062992"/>
  <pageSetup scale="4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17"/>
  <sheetViews>
    <sheetView topLeftCell="C1" zoomScale="71" zoomScaleNormal="71" workbookViewId="0">
      <selection activeCell="O4" sqref="O4"/>
    </sheetView>
  </sheetViews>
  <sheetFormatPr baseColWidth="10" defaultRowHeight="15"/>
  <cols>
    <col min="1" max="1" width="1" style="45" customWidth="1"/>
    <col min="2" max="2" width="8.28515625" style="45" customWidth="1"/>
    <col min="3" max="3" width="14.140625" style="45" customWidth="1"/>
    <col min="4" max="4" width="8.42578125" style="45" customWidth="1"/>
    <col min="5" max="5" width="8.5703125" style="45" customWidth="1"/>
    <col min="6" max="6" width="19.140625" style="45" customWidth="1"/>
    <col min="7" max="8" width="11.42578125" style="45"/>
    <col min="9" max="9" width="12.7109375" style="45" customWidth="1"/>
    <col min="10" max="10" width="17.42578125" style="45" customWidth="1"/>
    <col min="11" max="12" width="12.7109375" style="45" customWidth="1"/>
    <col min="13" max="13" width="15.5703125" style="45" customWidth="1"/>
    <col min="14" max="15" width="12.7109375" style="45" customWidth="1"/>
    <col min="16" max="16" width="20.140625" style="45" customWidth="1"/>
    <col min="17" max="18" width="12.7109375" style="45" customWidth="1"/>
    <col min="19" max="19" width="18" style="45" customWidth="1"/>
    <col min="20" max="20" width="12.7109375" style="45" customWidth="1"/>
    <col min="21" max="21" width="12.85546875" style="45" customWidth="1"/>
    <col min="22" max="22" width="13.85546875" style="45" customWidth="1"/>
    <col min="23" max="23" width="18" style="45" customWidth="1"/>
    <col min="24" max="24" width="14.85546875" style="45" bestFit="1" customWidth="1"/>
    <col min="25" max="16384" width="11.42578125" style="45"/>
  </cols>
  <sheetData>
    <row r="2" spans="1:21">
      <c r="F2" s="1"/>
      <c r="G2" s="1"/>
      <c r="H2" s="1"/>
      <c r="I2" s="1"/>
      <c r="J2" s="1"/>
      <c r="K2" s="1"/>
      <c r="L2" s="1"/>
      <c r="M2" s="1"/>
      <c r="N2" s="1"/>
      <c r="O2" s="1"/>
    </row>
    <row r="3" spans="1:21" s="231" customFormat="1">
      <c r="F3" s="1"/>
      <c r="G3" s="1"/>
      <c r="H3" s="1"/>
      <c r="I3" s="1"/>
      <c r="J3" s="1"/>
      <c r="K3" s="1"/>
      <c r="L3" s="1"/>
      <c r="M3" s="1"/>
      <c r="N3" s="1"/>
      <c r="O3" s="1"/>
    </row>
    <row r="4" spans="1:21" s="231" customFormat="1">
      <c r="F4" s="1"/>
      <c r="G4" s="1"/>
      <c r="H4" s="1"/>
      <c r="I4" s="1"/>
      <c r="J4" s="1"/>
      <c r="K4" s="1"/>
      <c r="L4" s="1"/>
      <c r="M4" s="1"/>
      <c r="N4" s="1"/>
      <c r="O4" s="1"/>
    </row>
    <row r="5" spans="1:21" s="231" customFormat="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45" t="s">
        <v>1</v>
      </c>
    </row>
    <row r="8" spans="1:21" ht="21.75">
      <c r="B8" s="2"/>
      <c r="C8" s="2"/>
      <c r="D8" s="2"/>
      <c r="E8" s="2"/>
      <c r="F8" s="2"/>
      <c r="G8" s="2"/>
      <c r="H8" s="2"/>
      <c r="I8" s="2"/>
      <c r="J8" s="2"/>
      <c r="K8" s="2"/>
      <c r="L8" s="2"/>
      <c r="M8" s="2"/>
      <c r="N8" s="2"/>
      <c r="O8" s="2"/>
      <c r="P8" s="2"/>
      <c r="Q8" s="2"/>
      <c r="R8" s="2"/>
      <c r="S8" s="2"/>
      <c r="T8" s="2"/>
      <c r="U8" s="2"/>
    </row>
    <row r="9" spans="1:21" ht="15.75" thickBot="1">
      <c r="B9" s="48"/>
      <c r="C9" s="48"/>
      <c r="D9" s="48"/>
      <c r="E9" s="48"/>
      <c r="F9" s="48"/>
      <c r="G9" s="48"/>
      <c r="H9" s="48"/>
      <c r="I9" s="48"/>
      <c r="J9" s="48"/>
      <c r="K9" s="48"/>
      <c r="L9" s="48"/>
      <c r="M9" s="48"/>
      <c r="N9" s="48"/>
      <c r="O9" s="48"/>
      <c r="P9" s="48"/>
      <c r="Q9" s="48"/>
      <c r="R9" s="48"/>
      <c r="S9" s="48"/>
      <c r="T9" s="48"/>
      <c r="U9" s="48"/>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47"/>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47"/>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47"/>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47"/>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47"/>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47"/>
      <c r="B16" s="611" t="s">
        <v>11</v>
      </c>
      <c r="C16" s="612"/>
      <c r="D16" s="612"/>
      <c r="E16" s="612"/>
      <c r="F16" s="613"/>
      <c r="G16" s="633" t="s">
        <v>84</v>
      </c>
      <c r="H16" s="634"/>
      <c r="I16" s="634"/>
      <c r="J16" s="634"/>
      <c r="K16" s="634"/>
      <c r="L16" s="634"/>
      <c r="M16" s="634"/>
      <c r="N16" s="634"/>
      <c r="O16" s="634"/>
      <c r="P16" s="634"/>
      <c r="Q16" s="634"/>
      <c r="R16" s="634"/>
      <c r="S16" s="634"/>
      <c r="T16" s="634"/>
      <c r="U16" s="635"/>
    </row>
    <row r="17" spans="1:27" ht="15.75" customHeight="1" thickBot="1">
      <c r="A17" s="47"/>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47"/>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47"/>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ht="20.25" customHeight="1">
      <c r="A21" s="47"/>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33" customHeight="1" thickBot="1">
      <c r="A22" s="47"/>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74"/>
      <c r="W23" s="345"/>
      <c r="X23" s="345"/>
      <c r="Y23" s="345"/>
      <c r="Z23" s="345"/>
      <c r="AA23" s="345"/>
    </row>
    <row r="24" spans="1:27" s="112" customFormat="1">
      <c r="A24" s="111"/>
      <c r="B24" s="538" t="s">
        <v>23</v>
      </c>
      <c r="C24" s="539"/>
      <c r="D24" s="540"/>
      <c r="E24" s="541" t="s">
        <v>24</v>
      </c>
      <c r="F24" s="542"/>
      <c r="G24" s="513">
        <v>950</v>
      </c>
      <c r="H24" s="513"/>
      <c r="I24" s="662">
        <v>90</v>
      </c>
      <c r="J24" s="663"/>
      <c r="K24" s="664"/>
      <c r="L24" s="736">
        <v>280</v>
      </c>
      <c r="M24" s="737"/>
      <c r="N24" s="737"/>
      <c r="O24" s="665">
        <f>+I24+'AGOSTO (2)'!O24:Q24</f>
        <v>850</v>
      </c>
      <c r="P24" s="666"/>
      <c r="Q24" s="666"/>
      <c r="R24" s="669">
        <f>+L24+'AGOSTO (2)'!R24:T24</f>
        <v>1786</v>
      </c>
      <c r="S24" s="670"/>
      <c r="T24" s="671"/>
      <c r="U24" s="115">
        <f>+R24/G24</f>
        <v>1.88</v>
      </c>
      <c r="V24" s="381">
        <f>+I24+'AGOSTO (2)'!O24</f>
        <v>850</v>
      </c>
      <c r="W24" s="374">
        <f>+O24-V24</f>
        <v>0</v>
      </c>
      <c r="X24" s="381">
        <f>+L24+'AGOSTO (2)'!R24</f>
        <v>1786</v>
      </c>
      <c r="Y24" s="374">
        <f>+R24-X24</f>
        <v>0</v>
      </c>
      <c r="Z24" s="375">
        <f>+X24/G24</f>
        <v>1.88</v>
      </c>
      <c r="AA24" s="374">
        <f>+U24-Z24</f>
        <v>0</v>
      </c>
    </row>
    <row r="25" spans="1:27" s="112" customFormat="1">
      <c r="A25" s="113"/>
      <c r="B25" s="538" t="s">
        <v>58</v>
      </c>
      <c r="C25" s="553"/>
      <c r="D25" s="554"/>
      <c r="E25" s="541" t="s">
        <v>25</v>
      </c>
      <c r="F25" s="542"/>
      <c r="G25" s="551">
        <v>398</v>
      </c>
      <c r="H25" s="513"/>
      <c r="I25" s="662">
        <v>29</v>
      </c>
      <c r="J25" s="663"/>
      <c r="K25" s="664"/>
      <c r="L25" s="655">
        <v>72</v>
      </c>
      <c r="M25" s="656"/>
      <c r="N25" s="656"/>
      <c r="O25" s="665">
        <f>+I25+'AGOSTO (2)'!O25:Q25</f>
        <v>361</v>
      </c>
      <c r="P25" s="666"/>
      <c r="Q25" s="666"/>
      <c r="R25" s="669">
        <f>+L25+'AGOSTO (2)'!R25:T25</f>
        <v>993</v>
      </c>
      <c r="S25" s="670"/>
      <c r="T25" s="671"/>
      <c r="U25" s="115">
        <f t="shared" ref="U25:U42" si="0">+R25/G25</f>
        <v>2.4949748743718594</v>
      </c>
      <c r="V25" s="381">
        <f>+I25+'AGOSTO (2)'!O25</f>
        <v>361</v>
      </c>
      <c r="W25" s="374">
        <f t="shared" ref="W25:W26" si="1">+O25-V25</f>
        <v>0</v>
      </c>
      <c r="X25" s="381">
        <f>+L25+'AGOSTO (2)'!R25</f>
        <v>993</v>
      </c>
      <c r="Y25" s="374">
        <f t="shared" ref="Y25:Y26" si="2">+R25-X25</f>
        <v>0</v>
      </c>
      <c r="Z25" s="375">
        <f t="shared" ref="Z25:Z26" si="3">+X25/G25</f>
        <v>2.4949748743718594</v>
      </c>
      <c r="AA25" s="374">
        <f t="shared" ref="AA25:AA26" si="4">+U25-Z25</f>
        <v>0</v>
      </c>
    </row>
    <row r="26" spans="1:27" s="112" customFormat="1">
      <c r="A26" s="111"/>
      <c r="B26" s="538" t="s">
        <v>26</v>
      </c>
      <c r="C26" s="539"/>
      <c r="D26" s="540"/>
      <c r="E26" s="541" t="s">
        <v>25</v>
      </c>
      <c r="F26" s="542"/>
      <c r="G26" s="513">
        <v>1570</v>
      </c>
      <c r="H26" s="514"/>
      <c r="I26" s="662">
        <v>116</v>
      </c>
      <c r="J26" s="663"/>
      <c r="K26" s="664"/>
      <c r="L26" s="655">
        <v>292</v>
      </c>
      <c r="M26" s="656"/>
      <c r="N26" s="656"/>
      <c r="O26" s="665">
        <f>+I26+'AGOSTO (2)'!O26:Q26</f>
        <v>1422</v>
      </c>
      <c r="P26" s="666"/>
      <c r="Q26" s="666"/>
      <c r="R26" s="669">
        <f>+L26+'AGOSTO (2)'!R26:T26</f>
        <v>3885</v>
      </c>
      <c r="S26" s="670"/>
      <c r="T26" s="671"/>
      <c r="U26" s="115">
        <f t="shared" si="0"/>
        <v>2.4745222929936306</v>
      </c>
      <c r="V26" s="381">
        <f>+I26+'AGOSTO (2)'!O26</f>
        <v>1422</v>
      </c>
      <c r="W26" s="374">
        <f t="shared" si="1"/>
        <v>0</v>
      </c>
      <c r="X26" s="381">
        <f>+L26+'AGOSTO (2)'!R26</f>
        <v>3885</v>
      </c>
      <c r="Y26" s="374">
        <f t="shared" si="2"/>
        <v>0</v>
      </c>
      <c r="Z26" s="375">
        <f t="shared" si="3"/>
        <v>2.4745222929936306</v>
      </c>
      <c r="AA26" s="374">
        <f t="shared" si="4"/>
        <v>0</v>
      </c>
    </row>
    <row r="27" spans="1:27"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row>
    <row r="28" spans="1:27" s="112" customFormat="1" ht="15" customHeight="1">
      <c r="A28" s="111"/>
      <c r="B28" s="538" t="s">
        <v>28</v>
      </c>
      <c r="C28" s="553"/>
      <c r="D28" s="554"/>
      <c r="E28" s="541" t="s">
        <v>24</v>
      </c>
      <c r="F28" s="542"/>
      <c r="G28" s="551">
        <v>750</v>
      </c>
      <c r="H28" s="513"/>
      <c r="I28" s="665">
        <v>0</v>
      </c>
      <c r="J28" s="668"/>
      <c r="K28" s="673"/>
      <c r="L28" s="513">
        <v>0</v>
      </c>
      <c r="M28" s="513"/>
      <c r="N28" s="513"/>
      <c r="O28" s="665">
        <f>+I28+'AGOSTO (2)'!O28:Q28</f>
        <v>480</v>
      </c>
      <c r="P28" s="668"/>
      <c r="Q28" s="668"/>
      <c r="R28" s="727">
        <v>356</v>
      </c>
      <c r="S28" s="678"/>
      <c r="T28" s="667"/>
      <c r="U28" s="115">
        <f t="shared" si="0"/>
        <v>0.47466666666666668</v>
      </c>
      <c r="V28" s="381">
        <f>+I28+'AGOSTO (2)'!O28</f>
        <v>480</v>
      </c>
      <c r="W28" s="374">
        <f t="shared" ref="W28:W29" si="5">+O28-V28</f>
        <v>0</v>
      </c>
      <c r="X28" s="381">
        <f>+L28+'AGOSTO (2)'!R28</f>
        <v>356</v>
      </c>
      <c r="Y28" s="374">
        <f t="shared" ref="Y28:Y29" si="6">+R28-X28</f>
        <v>0</v>
      </c>
      <c r="Z28" s="375">
        <f t="shared" ref="Z28:Z29" si="7">+X28/G28</f>
        <v>0.47466666666666668</v>
      </c>
      <c r="AA28" s="374">
        <f t="shared" ref="AA28:AA29" si="8">+U28-Z28</f>
        <v>0</v>
      </c>
    </row>
    <row r="29" spans="1:27" s="112" customFormat="1" ht="15" customHeight="1">
      <c r="A29" s="111"/>
      <c r="B29" s="538" t="s">
        <v>29</v>
      </c>
      <c r="C29" s="553"/>
      <c r="D29" s="554"/>
      <c r="E29" s="541" t="s">
        <v>25</v>
      </c>
      <c r="F29" s="542"/>
      <c r="G29" s="551">
        <v>85</v>
      </c>
      <c r="H29" s="513"/>
      <c r="I29" s="665">
        <v>0</v>
      </c>
      <c r="J29" s="668"/>
      <c r="K29" s="673"/>
      <c r="L29" s="513">
        <v>0</v>
      </c>
      <c r="M29" s="513"/>
      <c r="N29" s="513"/>
      <c r="O29" s="665">
        <f>+I29+'AGOSTO (2)'!O29:Q29</f>
        <v>46</v>
      </c>
      <c r="P29" s="668"/>
      <c r="Q29" s="668"/>
      <c r="R29" s="727">
        <v>32</v>
      </c>
      <c r="S29" s="678"/>
      <c r="T29" s="667"/>
      <c r="U29" s="115">
        <f t="shared" si="0"/>
        <v>0.37647058823529411</v>
      </c>
      <c r="V29" s="381">
        <f>+I29+'AGOSTO (2)'!O29</f>
        <v>46</v>
      </c>
      <c r="W29" s="374">
        <f t="shared" si="5"/>
        <v>0</v>
      </c>
      <c r="X29" s="381">
        <f>+L29+'AGOSTO (2)'!R29</f>
        <v>32</v>
      </c>
      <c r="Y29" s="374">
        <f t="shared" si="6"/>
        <v>0</v>
      </c>
      <c r="Z29" s="375">
        <f t="shared" si="7"/>
        <v>0.37647058823529411</v>
      </c>
      <c r="AA29" s="374">
        <f t="shared" si="8"/>
        <v>0</v>
      </c>
    </row>
    <row r="30" spans="1:27" s="112" customFormat="1" ht="15" customHeight="1">
      <c r="A30" s="111"/>
      <c r="B30" s="548" t="s">
        <v>30</v>
      </c>
      <c r="C30" s="556"/>
      <c r="D30" s="557"/>
      <c r="E30" s="116"/>
      <c r="F30" s="117"/>
      <c r="G30" s="118"/>
      <c r="H30" s="119"/>
      <c r="I30" s="120"/>
      <c r="J30" s="121"/>
      <c r="K30" s="122"/>
      <c r="L30" s="119"/>
      <c r="M30" s="119"/>
      <c r="N30" s="119"/>
      <c r="O30" s="120"/>
      <c r="P30" s="121"/>
      <c r="Q30" s="121"/>
      <c r="R30" s="123"/>
      <c r="S30" s="124"/>
      <c r="T30" s="125"/>
      <c r="U30" s="115"/>
    </row>
    <row r="31" spans="1:27" s="112" customFormat="1" ht="15" customHeight="1">
      <c r="A31" s="111"/>
      <c r="B31" s="538" t="s">
        <v>28</v>
      </c>
      <c r="C31" s="553"/>
      <c r="D31" s="554"/>
      <c r="E31" s="541" t="s">
        <v>24</v>
      </c>
      <c r="F31" s="542"/>
      <c r="G31" s="551">
        <v>350</v>
      </c>
      <c r="H31" s="513"/>
      <c r="I31" s="665">
        <v>0</v>
      </c>
      <c r="J31" s="668"/>
      <c r="K31" s="673"/>
      <c r="L31" s="513">
        <v>0</v>
      </c>
      <c r="M31" s="513"/>
      <c r="N31" s="513"/>
      <c r="O31" s="665">
        <f>+I31+'AGOSTO (2)'!O31:Q31</f>
        <v>350</v>
      </c>
      <c r="P31" s="668"/>
      <c r="Q31" s="668"/>
      <c r="R31" s="727">
        <v>0</v>
      </c>
      <c r="S31" s="678"/>
      <c r="T31" s="667"/>
      <c r="U31" s="115">
        <f t="shared" si="0"/>
        <v>0</v>
      </c>
      <c r="V31" s="381">
        <f>+I31+'AGOSTO (2)'!O31</f>
        <v>350</v>
      </c>
      <c r="W31" s="374">
        <f t="shared" ref="W31:W32" si="9">+O31-V31</f>
        <v>0</v>
      </c>
      <c r="X31" s="381">
        <f>+L31+'AGOSTO (2)'!R31</f>
        <v>0</v>
      </c>
      <c r="Y31" s="374">
        <f t="shared" ref="Y31:Y32" si="10">+R31-X31</f>
        <v>0</v>
      </c>
      <c r="Z31" s="375">
        <f t="shared" ref="Z31:Z32" si="11">+X31/G31</f>
        <v>0</v>
      </c>
      <c r="AA31" s="374">
        <f t="shared" ref="AA31:AA32" si="12">+U31-Z31</f>
        <v>0</v>
      </c>
    </row>
    <row r="32" spans="1:27" s="112" customFormat="1" ht="15" customHeight="1">
      <c r="A32" s="111"/>
      <c r="B32" s="538" t="s">
        <v>29</v>
      </c>
      <c r="C32" s="553"/>
      <c r="D32" s="554"/>
      <c r="E32" s="541" t="s">
        <v>25</v>
      </c>
      <c r="F32" s="542"/>
      <c r="G32" s="551">
        <v>70</v>
      </c>
      <c r="H32" s="513"/>
      <c r="I32" s="665">
        <v>0</v>
      </c>
      <c r="J32" s="668"/>
      <c r="K32" s="673"/>
      <c r="L32" s="513">
        <v>0</v>
      </c>
      <c r="M32" s="513"/>
      <c r="N32" s="513"/>
      <c r="O32" s="665">
        <f>+I32+'AGOSTO (2)'!O32:Q32</f>
        <v>70</v>
      </c>
      <c r="P32" s="668"/>
      <c r="Q32" s="668"/>
      <c r="R32" s="727">
        <v>0</v>
      </c>
      <c r="S32" s="678"/>
      <c r="T32" s="667"/>
      <c r="U32" s="115">
        <f t="shared" si="0"/>
        <v>0</v>
      </c>
      <c r="V32" s="381">
        <f>+I32+'AGOSTO (2)'!O32</f>
        <v>70</v>
      </c>
      <c r="W32" s="374">
        <f t="shared" si="9"/>
        <v>0</v>
      </c>
      <c r="X32" s="381">
        <f>+L32+'AGOSTO (2)'!R32</f>
        <v>0</v>
      </c>
      <c r="Y32" s="374">
        <f t="shared" si="10"/>
        <v>0</v>
      </c>
      <c r="Z32" s="375">
        <f t="shared" si="11"/>
        <v>0</v>
      </c>
      <c r="AA32" s="374">
        <f t="shared" si="12"/>
        <v>0</v>
      </c>
    </row>
    <row r="33" spans="1:27"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row>
    <row r="34" spans="1:27" s="112" customFormat="1">
      <c r="A34" s="111"/>
      <c r="B34" s="538" t="s">
        <v>28</v>
      </c>
      <c r="C34" s="553"/>
      <c r="D34" s="554"/>
      <c r="E34" s="541" t="s">
        <v>24</v>
      </c>
      <c r="F34" s="542"/>
      <c r="G34" s="551">
        <v>350</v>
      </c>
      <c r="H34" s="513"/>
      <c r="I34" s="665">
        <v>25</v>
      </c>
      <c r="J34" s="668"/>
      <c r="K34" s="673"/>
      <c r="L34" s="513">
        <v>0</v>
      </c>
      <c r="M34" s="513"/>
      <c r="N34" s="513"/>
      <c r="O34" s="665">
        <f>+I34+'AGOSTO (2)'!O34:Q34</f>
        <v>325</v>
      </c>
      <c r="P34" s="668"/>
      <c r="Q34" s="668"/>
      <c r="R34" s="665">
        <v>208</v>
      </c>
      <c r="S34" s="668"/>
      <c r="T34" s="673"/>
      <c r="U34" s="115">
        <f t="shared" si="0"/>
        <v>0.59428571428571431</v>
      </c>
      <c r="V34" s="381">
        <f>+I34+'AGOSTO (2)'!O34</f>
        <v>325</v>
      </c>
      <c r="W34" s="374">
        <f t="shared" ref="W34:W35" si="13">+O34-V34</f>
        <v>0</v>
      </c>
      <c r="X34" s="381">
        <f>+L34+'AGOSTO (2)'!R34</f>
        <v>208</v>
      </c>
      <c r="Y34" s="374">
        <f t="shared" ref="Y34:Y35" si="14">+R34-X34</f>
        <v>0</v>
      </c>
      <c r="Z34" s="375">
        <f t="shared" ref="Z34:Z35" si="15">+X34/G34</f>
        <v>0.59428571428571431</v>
      </c>
      <c r="AA34" s="374">
        <f t="shared" ref="AA34:AA35" si="16">+U34-Z34</f>
        <v>0</v>
      </c>
    </row>
    <row r="35" spans="1:27" s="112" customFormat="1" ht="15" customHeight="1">
      <c r="A35" s="111"/>
      <c r="B35" s="538" t="s">
        <v>29</v>
      </c>
      <c r="C35" s="553"/>
      <c r="D35" s="554"/>
      <c r="E35" s="541" t="s">
        <v>25</v>
      </c>
      <c r="F35" s="542"/>
      <c r="G35" s="562">
        <v>120</v>
      </c>
      <c r="H35" s="563"/>
      <c r="I35" s="665">
        <v>15</v>
      </c>
      <c r="J35" s="666"/>
      <c r="K35" s="667"/>
      <c r="L35" s="513">
        <v>0</v>
      </c>
      <c r="M35" s="513"/>
      <c r="N35" s="513"/>
      <c r="O35" s="665">
        <f>+I35+'AGOSTO (2)'!O35:Q35</f>
        <v>105</v>
      </c>
      <c r="P35" s="668"/>
      <c r="Q35" s="668"/>
      <c r="R35" s="665">
        <v>16</v>
      </c>
      <c r="S35" s="666"/>
      <c r="T35" s="667"/>
      <c r="U35" s="115">
        <f t="shared" si="0"/>
        <v>0.13333333333333333</v>
      </c>
      <c r="V35" s="381">
        <f>+I35+'AGOSTO (2)'!O35</f>
        <v>105</v>
      </c>
      <c r="W35" s="374">
        <f t="shared" si="13"/>
        <v>0</v>
      </c>
      <c r="X35" s="381">
        <f>+L35+'AGOSTO (2)'!R35</f>
        <v>16</v>
      </c>
      <c r="Y35" s="374">
        <f t="shared" si="14"/>
        <v>0</v>
      </c>
      <c r="Z35" s="375">
        <f t="shared" si="15"/>
        <v>0.13333333333333333</v>
      </c>
      <c r="AA35" s="374">
        <f t="shared" si="16"/>
        <v>0</v>
      </c>
    </row>
    <row r="36" spans="1:27"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row>
    <row r="37" spans="1:27" s="112" customFormat="1">
      <c r="A37" s="111"/>
      <c r="B37" s="538" t="s">
        <v>32</v>
      </c>
      <c r="C37" s="553"/>
      <c r="D37" s="554"/>
      <c r="E37" s="541" t="s">
        <v>25</v>
      </c>
      <c r="F37" s="542"/>
      <c r="G37" s="551">
        <v>6</v>
      </c>
      <c r="H37" s="513"/>
      <c r="I37" s="665">
        <v>1</v>
      </c>
      <c r="J37" s="668"/>
      <c r="K37" s="673"/>
      <c r="L37" s="513">
        <v>0</v>
      </c>
      <c r="M37" s="513"/>
      <c r="N37" s="513"/>
      <c r="O37" s="665">
        <f>+I37+'AGOSTO (2)'!O37:Q37</f>
        <v>4</v>
      </c>
      <c r="P37" s="668"/>
      <c r="Q37" s="668"/>
      <c r="R37" s="665">
        <f>+L37+'AGOSTO (2)'!R37:T37</f>
        <v>5</v>
      </c>
      <c r="S37" s="668"/>
      <c r="T37" s="673"/>
      <c r="U37" s="115">
        <f t="shared" si="0"/>
        <v>0.83333333333333337</v>
      </c>
      <c r="V37" s="381">
        <f>+I37+'AGOSTO (2)'!O37</f>
        <v>4</v>
      </c>
      <c r="W37" s="374">
        <f>+O37-V37</f>
        <v>0</v>
      </c>
      <c r="X37" s="381">
        <f>+L37+'AGOSTO (2)'!R37</f>
        <v>5</v>
      </c>
      <c r="Y37" s="374">
        <f>+R37-X37</f>
        <v>0</v>
      </c>
      <c r="Z37" s="375">
        <f>+X37/G37</f>
        <v>0.83333333333333337</v>
      </c>
      <c r="AA37" s="374">
        <f>+U37-Z37</f>
        <v>0</v>
      </c>
    </row>
    <row r="38" spans="1:27"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row>
    <row r="39" spans="1:27" s="112" customFormat="1" ht="14.25" customHeight="1">
      <c r="A39" s="111"/>
      <c r="B39" s="538" t="s">
        <v>59</v>
      </c>
      <c r="C39" s="553"/>
      <c r="D39" s="554"/>
      <c r="E39" s="541" t="s">
        <v>25</v>
      </c>
      <c r="F39" s="542"/>
      <c r="G39" s="551">
        <v>12</v>
      </c>
      <c r="H39" s="513"/>
      <c r="I39" s="665">
        <v>1</v>
      </c>
      <c r="J39" s="668"/>
      <c r="K39" s="673"/>
      <c r="L39" s="551">
        <v>1</v>
      </c>
      <c r="M39" s="513"/>
      <c r="N39" s="555"/>
      <c r="O39" s="665">
        <f>+I39+'AGOSTO (2)'!O39:Q39</f>
        <v>9</v>
      </c>
      <c r="P39" s="668"/>
      <c r="Q39" s="668"/>
      <c r="R39" s="665">
        <v>9</v>
      </c>
      <c r="S39" s="668"/>
      <c r="T39" s="673"/>
      <c r="U39" s="115">
        <f t="shared" si="0"/>
        <v>0.75</v>
      </c>
      <c r="V39" s="381">
        <f>+I39+'AGOSTO (2)'!O39</f>
        <v>9</v>
      </c>
      <c r="W39" s="374">
        <f>+O39-V39</f>
        <v>0</v>
      </c>
      <c r="X39" s="381">
        <f>+L39+'AGOSTO (2)'!R39</f>
        <v>9</v>
      </c>
      <c r="Y39" s="374">
        <f>+R39-X39</f>
        <v>0</v>
      </c>
      <c r="Z39" s="375">
        <f>+X39/G39</f>
        <v>0.75</v>
      </c>
      <c r="AA39" s="374">
        <f>+U39-Z39</f>
        <v>0</v>
      </c>
    </row>
    <row r="40" spans="1:27" s="112" customFormat="1">
      <c r="A40" s="111"/>
      <c r="B40" s="538" t="s">
        <v>34</v>
      </c>
      <c r="C40" s="553"/>
      <c r="D40" s="554"/>
      <c r="E40" s="541" t="s">
        <v>25</v>
      </c>
      <c r="F40" s="542"/>
      <c r="G40" s="551">
        <v>12</v>
      </c>
      <c r="H40" s="513"/>
      <c r="I40" s="665">
        <v>1</v>
      </c>
      <c r="J40" s="668"/>
      <c r="K40" s="673"/>
      <c r="L40" s="513">
        <v>1</v>
      </c>
      <c r="M40" s="513"/>
      <c r="N40" s="513"/>
      <c r="O40" s="665">
        <f>+I40+'AGOSTO (2)'!O40:Q40</f>
        <v>9</v>
      </c>
      <c r="P40" s="668"/>
      <c r="Q40" s="668"/>
      <c r="R40" s="665">
        <v>9</v>
      </c>
      <c r="S40" s="668"/>
      <c r="T40" s="673"/>
      <c r="U40" s="115">
        <f t="shared" si="0"/>
        <v>0.75</v>
      </c>
      <c r="V40" s="381">
        <f>+I40+'AGOSTO (2)'!O40</f>
        <v>9</v>
      </c>
      <c r="W40" s="374">
        <f t="shared" ref="W40" si="17">+O40-V40</f>
        <v>0</v>
      </c>
      <c r="X40" s="381">
        <f>+L40+'AGOSTO (2)'!R40</f>
        <v>9</v>
      </c>
      <c r="Y40" s="374">
        <f t="shared" ref="Y40" si="18">+R40-X40</f>
        <v>0</v>
      </c>
      <c r="Z40" s="375">
        <f t="shared" ref="Z40" si="19">+X40/G40</f>
        <v>0.75</v>
      </c>
      <c r="AA40" s="374">
        <f t="shared" ref="AA40" si="20">+U40-Z40</f>
        <v>0</v>
      </c>
    </row>
    <row r="41" spans="1:27"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row>
    <row r="42" spans="1:27" s="112" customFormat="1" ht="15.75" thickBot="1">
      <c r="A42" s="111"/>
      <c r="B42" s="538" t="s">
        <v>35</v>
      </c>
      <c r="C42" s="539"/>
      <c r="D42" s="540"/>
      <c r="E42" s="541" t="s">
        <v>25</v>
      </c>
      <c r="F42" s="542"/>
      <c r="G42" s="513">
        <v>1</v>
      </c>
      <c r="H42" s="514"/>
      <c r="I42" s="679">
        <v>0</v>
      </c>
      <c r="J42" s="680"/>
      <c r="K42" s="681"/>
      <c r="L42" s="513">
        <v>0</v>
      </c>
      <c r="M42" s="514"/>
      <c r="N42" s="514"/>
      <c r="O42" s="679">
        <v>0</v>
      </c>
      <c r="P42" s="680"/>
      <c r="Q42" s="680"/>
      <c r="R42" s="679">
        <v>0</v>
      </c>
      <c r="S42" s="680"/>
      <c r="T42" s="681"/>
      <c r="U42" s="115">
        <f t="shared" si="0"/>
        <v>0</v>
      </c>
      <c r="V42" s="381">
        <f>+I42+'AGOSTO (2)'!O42</f>
        <v>0</v>
      </c>
      <c r="W42" s="374">
        <f>+O42-V42</f>
        <v>0</v>
      </c>
      <c r="X42" s="381">
        <f>+L42+'AGOSTO (2)'!R42</f>
        <v>0</v>
      </c>
      <c r="Y42" s="374">
        <f>+R42-X42</f>
        <v>0</v>
      </c>
      <c r="Z42" s="375">
        <f>+X42/G42</f>
        <v>0</v>
      </c>
      <c r="AA42" s="374">
        <f>+U42-Z42</f>
        <v>0</v>
      </c>
    </row>
    <row r="43" spans="1:27" ht="15.75" thickBot="1">
      <c r="A43" s="47"/>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47"/>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47"/>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47"/>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30" customHeight="1" thickBot="1">
      <c r="A48" s="47"/>
      <c r="B48" s="523"/>
      <c r="C48" s="524"/>
      <c r="D48" s="524"/>
      <c r="E48" s="524"/>
      <c r="F48" s="525"/>
      <c r="G48" s="533"/>
      <c r="H48" s="534"/>
      <c r="I48" s="39" t="s">
        <v>41</v>
      </c>
      <c r="J48" s="37" t="s">
        <v>42</v>
      </c>
      <c r="K48" s="37" t="s">
        <v>43</v>
      </c>
      <c r="L48" s="39" t="s">
        <v>41</v>
      </c>
      <c r="M48" s="37" t="s">
        <v>42</v>
      </c>
      <c r="N48" s="40" t="s">
        <v>43</v>
      </c>
      <c r="O48" s="14" t="s">
        <v>41</v>
      </c>
      <c r="P48" s="39" t="s">
        <v>42</v>
      </c>
      <c r="Q48" s="15" t="s">
        <v>43</v>
      </c>
      <c r="R48" s="16" t="s">
        <v>41</v>
      </c>
      <c r="S48" s="38" t="s">
        <v>42</v>
      </c>
      <c r="T48" s="37" t="s">
        <v>43</v>
      </c>
      <c r="U48" s="509"/>
      <c r="V48" s="608"/>
      <c r="W48" s="609"/>
      <c r="X48" s="608"/>
      <c r="Y48" s="609"/>
      <c r="Z48" s="608"/>
      <c r="AA48" s="609"/>
    </row>
    <row r="49" spans="1:27" ht="15.75" thickBot="1">
      <c r="A49" s="47"/>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s="108" customFormat="1" ht="15.75" thickBot="1">
      <c r="A50" s="4"/>
      <c r="B50" s="510" t="s">
        <v>22</v>
      </c>
      <c r="C50" s="511"/>
      <c r="D50" s="511"/>
      <c r="E50" s="511"/>
      <c r="F50" s="511"/>
      <c r="G50" s="512"/>
      <c r="H50" s="512"/>
      <c r="I50" s="100"/>
      <c r="J50" s="100"/>
      <c r="K50" s="100"/>
      <c r="L50" s="100"/>
      <c r="M50" s="100"/>
      <c r="N50" s="100"/>
      <c r="O50" s="100"/>
      <c r="P50" s="100"/>
      <c r="Q50" s="100"/>
      <c r="R50" s="100"/>
      <c r="S50" s="100"/>
      <c r="T50" s="100"/>
      <c r="U50" s="104"/>
      <c r="V50" s="345"/>
      <c r="W50" s="345"/>
      <c r="X50" s="345"/>
      <c r="Y50" s="345"/>
      <c r="Z50" s="345"/>
      <c r="AA50" s="345"/>
    </row>
    <row r="51" spans="1:27" ht="33.75" customHeight="1">
      <c r="A51" s="4"/>
      <c r="B51" s="417" t="s">
        <v>88</v>
      </c>
      <c r="C51" s="502"/>
      <c r="D51" s="502"/>
      <c r="E51" s="502"/>
      <c r="F51" s="419"/>
      <c r="G51" s="640">
        <v>5000</v>
      </c>
      <c r="H51" s="641"/>
      <c r="I51" s="146"/>
      <c r="J51" s="147"/>
      <c r="K51" s="42"/>
      <c r="L51" s="75"/>
      <c r="M51" s="42">
        <v>0</v>
      </c>
      <c r="N51" s="75"/>
      <c r="O51" s="42"/>
      <c r="P51" s="75">
        <v>5000</v>
      </c>
      <c r="Q51" s="42"/>
      <c r="R51" s="75"/>
      <c r="S51" s="148"/>
      <c r="T51" s="149"/>
      <c r="U51" s="83">
        <f>S51*100/P51/100</f>
        <v>0</v>
      </c>
      <c r="V51" s="376">
        <f>+J51+'AGOSTO (2)'!P51</f>
        <v>5000</v>
      </c>
      <c r="W51" s="377">
        <f t="shared" ref="W51" si="21">+P51-V51</f>
        <v>0</v>
      </c>
      <c r="X51" s="377">
        <f>+M51+'AGOSTO (2)'!S51</f>
        <v>0</v>
      </c>
      <c r="Y51" s="377">
        <f>+S51-X51</f>
        <v>0</v>
      </c>
      <c r="Z51" s="375">
        <f t="shared" ref="Z51" si="22">+X51/G51</f>
        <v>0</v>
      </c>
      <c r="AA51" s="382">
        <f>+U51-Z51</f>
        <v>0</v>
      </c>
    </row>
    <row r="52" spans="1:27" ht="15.75" customHeight="1">
      <c r="A52" s="4"/>
      <c r="B52" s="417" t="s">
        <v>89</v>
      </c>
      <c r="C52" s="418"/>
      <c r="D52" s="418"/>
      <c r="E52" s="418"/>
      <c r="F52" s="419"/>
      <c r="G52" s="640">
        <v>138000</v>
      </c>
      <c r="H52" s="641"/>
      <c r="I52" s="146">
        <v>0</v>
      </c>
      <c r="J52" s="147">
        <v>11500</v>
      </c>
      <c r="K52" s="42">
        <v>0</v>
      </c>
      <c r="L52" s="75">
        <v>0</v>
      </c>
      <c r="M52" s="101">
        <v>14559.21</v>
      </c>
      <c r="N52" s="75">
        <v>0</v>
      </c>
      <c r="O52" s="42">
        <v>0</v>
      </c>
      <c r="P52" s="75">
        <v>103500</v>
      </c>
      <c r="Q52" s="42">
        <v>0</v>
      </c>
      <c r="R52" s="75">
        <v>0</v>
      </c>
      <c r="S52" s="150">
        <f>+M52+'AGOSTO (2)'!S52</f>
        <v>100215.78</v>
      </c>
      <c r="T52" s="76">
        <v>0</v>
      </c>
      <c r="U52" s="84">
        <f>S52*100/G52/100</f>
        <v>0.72620130434782615</v>
      </c>
      <c r="V52" s="376">
        <f>+J52+'AGOSTO (2)'!P52</f>
        <v>103500</v>
      </c>
      <c r="W52" s="377">
        <f t="shared" ref="W52:W69" si="23">+P52-V52</f>
        <v>0</v>
      </c>
      <c r="X52" s="377">
        <f>+M52+'AGOSTO (2)'!S52</f>
        <v>100215.78</v>
      </c>
      <c r="Y52" s="377">
        <f t="shared" ref="Y52:Y69" si="24">+S52-X52</f>
        <v>0</v>
      </c>
      <c r="Z52" s="375">
        <f t="shared" ref="Z52:Z69" si="25">+X52/G52</f>
        <v>0.72620130434782604</v>
      </c>
      <c r="AA52" s="382">
        <f t="shared" ref="AA52:AA69" si="26">+U52-Z52</f>
        <v>0</v>
      </c>
    </row>
    <row r="53" spans="1:27" ht="15.75" customHeight="1">
      <c r="A53" s="4"/>
      <c r="B53" s="417" t="s">
        <v>90</v>
      </c>
      <c r="C53" s="418"/>
      <c r="D53" s="418"/>
      <c r="E53" s="418"/>
      <c r="F53" s="419"/>
      <c r="G53" s="640">
        <v>6500</v>
      </c>
      <c r="H53" s="641"/>
      <c r="I53" s="146"/>
      <c r="J53" s="147"/>
      <c r="K53" s="42"/>
      <c r="L53" s="75"/>
      <c r="M53" s="42">
        <v>0</v>
      </c>
      <c r="N53" s="75"/>
      <c r="O53" s="42"/>
      <c r="P53" s="75">
        <v>0</v>
      </c>
      <c r="Q53" s="42"/>
      <c r="R53" s="75"/>
      <c r="S53" s="150">
        <f>+M53+'AGOSTO (2)'!S53</f>
        <v>0</v>
      </c>
      <c r="T53" s="76"/>
      <c r="U53" s="84">
        <f t="shared" ref="U53:U72" si="27">S53*100/G53/100</f>
        <v>0</v>
      </c>
      <c r="V53" s="376">
        <f>+J53+'AGOSTO (2)'!P53</f>
        <v>0</v>
      </c>
      <c r="W53" s="377">
        <f t="shared" si="23"/>
        <v>0</v>
      </c>
      <c r="X53" s="377">
        <f>+M53+'AGOSTO (2)'!S53</f>
        <v>0</v>
      </c>
      <c r="Y53" s="377">
        <f t="shared" si="24"/>
        <v>0</v>
      </c>
      <c r="Z53" s="375">
        <f t="shared" si="25"/>
        <v>0</v>
      </c>
      <c r="AA53" s="382">
        <f t="shared" si="26"/>
        <v>0</v>
      </c>
    </row>
    <row r="54" spans="1:27" ht="25.5" customHeight="1">
      <c r="A54" s="4"/>
      <c r="B54" s="417" t="s">
        <v>91</v>
      </c>
      <c r="C54" s="418"/>
      <c r="D54" s="418"/>
      <c r="E54" s="418"/>
      <c r="F54" s="419"/>
      <c r="G54" s="640">
        <v>6000</v>
      </c>
      <c r="H54" s="641"/>
      <c r="I54" s="146"/>
      <c r="J54" s="147">
        <v>0</v>
      </c>
      <c r="K54" s="42"/>
      <c r="L54" s="75"/>
      <c r="M54" s="42">
        <v>0</v>
      </c>
      <c r="N54" s="75"/>
      <c r="O54" s="42"/>
      <c r="P54" s="75">
        <v>6000</v>
      </c>
      <c r="Q54" s="42"/>
      <c r="R54" s="75"/>
      <c r="S54" s="150">
        <f>+M54+'AGOSTO (2)'!S54</f>
        <v>6000</v>
      </c>
      <c r="T54" s="76"/>
      <c r="U54" s="84">
        <f t="shared" si="27"/>
        <v>1</v>
      </c>
      <c r="V54" s="376">
        <f>+J54+'AGOSTO (2)'!P54</f>
        <v>6000</v>
      </c>
      <c r="W54" s="377">
        <f t="shared" si="23"/>
        <v>0</v>
      </c>
      <c r="X54" s="377">
        <f>+M54+'AGOSTO (2)'!S54</f>
        <v>6000</v>
      </c>
      <c r="Y54" s="377">
        <f t="shared" si="24"/>
        <v>0</v>
      </c>
      <c r="Z54" s="375">
        <f t="shared" si="25"/>
        <v>1</v>
      </c>
      <c r="AA54" s="382">
        <f t="shared" si="26"/>
        <v>0</v>
      </c>
    </row>
    <row r="55" spans="1:27" ht="15.75" customHeight="1">
      <c r="A55" s="4"/>
      <c r="B55" s="417" t="s">
        <v>92</v>
      </c>
      <c r="C55" s="418"/>
      <c r="D55" s="418"/>
      <c r="E55" s="418"/>
      <c r="F55" s="419"/>
      <c r="G55" s="640">
        <v>83028</v>
      </c>
      <c r="H55" s="641"/>
      <c r="I55" s="146"/>
      <c r="J55" s="147">
        <v>6012.3</v>
      </c>
      <c r="K55" s="42"/>
      <c r="L55" s="75"/>
      <c r="M55" s="42">
        <v>0</v>
      </c>
      <c r="N55" s="75"/>
      <c r="O55" s="42"/>
      <c r="P55" s="75">
        <v>52535.4</v>
      </c>
      <c r="Q55" s="42"/>
      <c r="R55" s="75"/>
      <c r="S55" s="150">
        <f>+M55+'AGOSTO (2)'!S55</f>
        <v>65592</v>
      </c>
      <c r="T55" s="76"/>
      <c r="U55" s="84">
        <f t="shared" si="27"/>
        <v>0.78999855470443703</v>
      </c>
      <c r="V55" s="376">
        <f>+J55+'AGOSTO (2)'!P55</f>
        <v>52535.4</v>
      </c>
      <c r="W55" s="377">
        <f t="shared" si="23"/>
        <v>0</v>
      </c>
      <c r="X55" s="377">
        <f>+M55+'AGOSTO (2)'!S55</f>
        <v>65592</v>
      </c>
      <c r="Y55" s="377">
        <f t="shared" si="24"/>
        <v>0</v>
      </c>
      <c r="Z55" s="375">
        <f t="shared" si="25"/>
        <v>0.78999855470443703</v>
      </c>
      <c r="AA55" s="382">
        <f t="shared" si="26"/>
        <v>0</v>
      </c>
    </row>
    <row r="56" spans="1:27" ht="15.75" customHeight="1">
      <c r="A56" s="4"/>
      <c r="B56" s="417" t="s">
        <v>93</v>
      </c>
      <c r="C56" s="418"/>
      <c r="D56" s="418"/>
      <c r="E56" s="418"/>
      <c r="F56" s="419"/>
      <c r="G56" s="640">
        <v>30500</v>
      </c>
      <c r="H56" s="641"/>
      <c r="I56" s="146">
        <v>0</v>
      </c>
      <c r="J56" s="99">
        <v>0</v>
      </c>
      <c r="K56" s="169"/>
      <c r="L56" s="102">
        <v>0</v>
      </c>
      <c r="M56" s="103">
        <v>0</v>
      </c>
      <c r="N56" s="170"/>
      <c r="O56" s="103">
        <v>0</v>
      </c>
      <c r="P56" s="102">
        <v>0</v>
      </c>
      <c r="Q56" s="169"/>
      <c r="R56" s="102">
        <v>0</v>
      </c>
      <c r="S56" s="150">
        <f>+M56+'AGOSTO (2)'!S56</f>
        <v>0</v>
      </c>
      <c r="T56" s="171"/>
      <c r="U56" s="84">
        <f t="shared" si="27"/>
        <v>0</v>
      </c>
      <c r="V56" s="376">
        <f>+J56+'AGOSTO (2)'!P56</f>
        <v>0</v>
      </c>
      <c r="W56" s="377">
        <f t="shared" si="23"/>
        <v>0</v>
      </c>
      <c r="X56" s="377">
        <f>+M56+'AGOSTO (2)'!S56</f>
        <v>0</v>
      </c>
      <c r="Y56" s="377">
        <f t="shared" si="24"/>
        <v>0</v>
      </c>
      <c r="Z56" s="375">
        <f t="shared" si="25"/>
        <v>0</v>
      </c>
      <c r="AA56" s="382">
        <f t="shared" si="26"/>
        <v>0</v>
      </c>
    </row>
    <row r="57" spans="1:27" ht="15.75" customHeight="1">
      <c r="A57" s="4"/>
      <c r="B57" s="417" t="s">
        <v>94</v>
      </c>
      <c r="C57" s="418"/>
      <c r="D57" s="418"/>
      <c r="E57" s="418"/>
      <c r="F57" s="419"/>
      <c r="G57" s="640">
        <v>1900.23</v>
      </c>
      <c r="H57" s="641"/>
      <c r="I57" s="146"/>
      <c r="J57" s="147"/>
      <c r="K57" s="42"/>
      <c r="L57" s="75"/>
      <c r="M57" s="42">
        <v>0</v>
      </c>
      <c r="N57" s="75"/>
      <c r="O57" s="42"/>
      <c r="P57" s="75">
        <v>1900.23</v>
      </c>
      <c r="Q57" s="42"/>
      <c r="R57" s="75"/>
      <c r="S57" s="150">
        <f>+M57+'AGOSTO (2)'!S57</f>
        <v>0</v>
      </c>
      <c r="T57" s="76"/>
      <c r="U57" s="84">
        <f t="shared" si="27"/>
        <v>0</v>
      </c>
      <c r="V57" s="376">
        <f>+J57+'AGOSTO (2)'!P57</f>
        <v>1900.23</v>
      </c>
      <c r="W57" s="377">
        <f t="shared" si="23"/>
        <v>0</v>
      </c>
      <c r="X57" s="377">
        <f>+M57+'AGOSTO (2)'!S57</f>
        <v>0</v>
      </c>
      <c r="Y57" s="377">
        <f t="shared" si="24"/>
        <v>0</v>
      </c>
      <c r="Z57" s="375">
        <f t="shared" si="25"/>
        <v>0</v>
      </c>
      <c r="AA57" s="382">
        <f t="shared" si="26"/>
        <v>0</v>
      </c>
    </row>
    <row r="58" spans="1:27" ht="15.75" customHeight="1">
      <c r="A58" s="4"/>
      <c r="B58" s="417" t="s">
        <v>95</v>
      </c>
      <c r="C58" s="418"/>
      <c r="D58" s="418"/>
      <c r="E58" s="418"/>
      <c r="F58" s="419"/>
      <c r="G58" s="640">
        <v>1500</v>
      </c>
      <c r="H58" s="641"/>
      <c r="I58" s="146"/>
      <c r="J58" s="147"/>
      <c r="K58" s="42"/>
      <c r="L58" s="75"/>
      <c r="M58" s="42">
        <v>0</v>
      </c>
      <c r="N58" s="75"/>
      <c r="O58" s="42"/>
      <c r="P58" s="353">
        <v>1500</v>
      </c>
      <c r="Q58" s="42"/>
      <c r="R58" s="75"/>
      <c r="S58" s="150">
        <f>+M58+'AGOSTO (2)'!S58</f>
        <v>0</v>
      </c>
      <c r="T58" s="76"/>
      <c r="U58" s="84">
        <f t="shared" si="27"/>
        <v>0</v>
      </c>
      <c r="V58" s="376">
        <f>+J58+'AGOSTO (2)'!P58</f>
        <v>1500</v>
      </c>
      <c r="W58" s="377">
        <f t="shared" si="23"/>
        <v>0</v>
      </c>
      <c r="X58" s="377">
        <f>+M58+'AGOSTO (2)'!S58</f>
        <v>0</v>
      </c>
      <c r="Y58" s="377">
        <f t="shared" si="24"/>
        <v>0</v>
      </c>
      <c r="Z58" s="375">
        <f t="shared" si="25"/>
        <v>0</v>
      </c>
      <c r="AA58" s="382">
        <f t="shared" si="26"/>
        <v>0</v>
      </c>
    </row>
    <row r="59" spans="1:27" ht="15.75" customHeight="1">
      <c r="A59" s="4"/>
      <c r="B59" s="417" t="s">
        <v>96</v>
      </c>
      <c r="C59" s="418"/>
      <c r="D59" s="418"/>
      <c r="E59" s="418"/>
      <c r="F59" s="419"/>
      <c r="G59" s="640">
        <v>1362</v>
      </c>
      <c r="H59" s="641"/>
      <c r="I59" s="146"/>
      <c r="J59" s="147">
        <v>0</v>
      </c>
      <c r="K59" s="42"/>
      <c r="L59" s="75"/>
      <c r="M59" s="42">
        <v>1250.02</v>
      </c>
      <c r="N59" s="75"/>
      <c r="O59" s="42"/>
      <c r="P59" s="75">
        <v>1362</v>
      </c>
      <c r="Q59" s="42"/>
      <c r="R59" s="75"/>
      <c r="S59" s="150">
        <f>+M59+'AGOSTO (2)'!S59</f>
        <v>1250.02</v>
      </c>
      <c r="T59" s="76"/>
      <c r="U59" s="84">
        <f t="shared" si="27"/>
        <v>0.91778267254038182</v>
      </c>
      <c r="V59" s="376">
        <f>+J59+'AGOSTO (2)'!P59</f>
        <v>1362</v>
      </c>
      <c r="W59" s="377">
        <f t="shared" si="23"/>
        <v>0</v>
      </c>
      <c r="X59" s="377">
        <f>+M59+'AGOSTO (2)'!S59</f>
        <v>1250.02</v>
      </c>
      <c r="Y59" s="377">
        <f t="shared" si="24"/>
        <v>0</v>
      </c>
      <c r="Z59" s="375">
        <f t="shared" si="25"/>
        <v>0.91778267254038182</v>
      </c>
      <c r="AA59" s="382">
        <f t="shared" si="26"/>
        <v>0</v>
      </c>
    </row>
    <row r="60" spans="1:27" ht="15.75" customHeight="1">
      <c r="A60" s="4"/>
      <c r="B60" s="417" t="s">
        <v>97</v>
      </c>
      <c r="C60" s="418"/>
      <c r="D60" s="418"/>
      <c r="E60" s="418"/>
      <c r="F60" s="419"/>
      <c r="G60" s="640">
        <v>3500</v>
      </c>
      <c r="H60" s="641"/>
      <c r="I60" s="146"/>
      <c r="J60" s="147"/>
      <c r="K60" s="42"/>
      <c r="L60" s="75"/>
      <c r="M60" s="42">
        <v>0</v>
      </c>
      <c r="N60" s="75"/>
      <c r="O60" s="42"/>
      <c r="P60" s="75">
        <v>3500</v>
      </c>
      <c r="Q60" s="42"/>
      <c r="R60" s="75"/>
      <c r="S60" s="150">
        <f>+M60+'AGOSTO (2)'!S60</f>
        <v>3248</v>
      </c>
      <c r="T60" s="76"/>
      <c r="U60" s="84">
        <f t="shared" si="27"/>
        <v>0.92799999999999994</v>
      </c>
      <c r="V60" s="376">
        <f>+J60+'AGOSTO (2)'!P60</f>
        <v>3500</v>
      </c>
      <c r="W60" s="377">
        <f t="shared" si="23"/>
        <v>0</v>
      </c>
      <c r="X60" s="377">
        <f>+M60+'AGOSTO (2)'!S60</f>
        <v>3248</v>
      </c>
      <c r="Y60" s="377">
        <f t="shared" si="24"/>
        <v>0</v>
      </c>
      <c r="Z60" s="375">
        <f t="shared" si="25"/>
        <v>0.92800000000000005</v>
      </c>
      <c r="AA60" s="382">
        <f t="shared" si="26"/>
        <v>0</v>
      </c>
    </row>
    <row r="61" spans="1:27" ht="16.5" customHeight="1">
      <c r="A61" s="4"/>
      <c r="B61" s="417" t="s">
        <v>98</v>
      </c>
      <c r="C61" s="418"/>
      <c r="D61" s="418"/>
      <c r="E61" s="418"/>
      <c r="F61" s="419"/>
      <c r="G61" s="640">
        <v>19000</v>
      </c>
      <c r="H61" s="641"/>
      <c r="I61" s="146"/>
      <c r="J61" s="147"/>
      <c r="K61" s="42"/>
      <c r="L61" s="75"/>
      <c r="M61" s="42">
        <v>0</v>
      </c>
      <c r="N61" s="75"/>
      <c r="O61" s="42"/>
      <c r="P61" s="75">
        <v>11000</v>
      </c>
      <c r="Q61" s="42"/>
      <c r="R61" s="75"/>
      <c r="S61" s="150">
        <f>+M61+'AGOSTO (2)'!S61</f>
        <v>5000</v>
      </c>
      <c r="T61" s="76"/>
      <c r="U61" s="84">
        <f t="shared" si="27"/>
        <v>0.26315789473684209</v>
      </c>
      <c r="V61" s="376">
        <f>+J61+'AGOSTO (2)'!P61</f>
        <v>11000</v>
      </c>
      <c r="W61" s="377">
        <f t="shared" si="23"/>
        <v>0</v>
      </c>
      <c r="X61" s="377">
        <f>+M61+'AGOSTO (2)'!S61</f>
        <v>5000</v>
      </c>
      <c r="Y61" s="377">
        <f t="shared" si="24"/>
        <v>0</v>
      </c>
      <c r="Z61" s="375">
        <f t="shared" si="25"/>
        <v>0.26315789473684209</v>
      </c>
      <c r="AA61" s="382">
        <f t="shared" si="26"/>
        <v>0</v>
      </c>
    </row>
    <row r="62" spans="1:27" ht="16.5" customHeight="1">
      <c r="A62" s="4"/>
      <c r="B62" s="417" t="s">
        <v>99</v>
      </c>
      <c r="C62" s="418"/>
      <c r="D62" s="418"/>
      <c r="E62" s="418"/>
      <c r="F62" s="419"/>
      <c r="G62" s="640">
        <v>0</v>
      </c>
      <c r="H62" s="641"/>
      <c r="I62" s="151"/>
      <c r="J62" s="147"/>
      <c r="K62" s="42"/>
      <c r="L62" s="75"/>
      <c r="M62" s="42">
        <v>0</v>
      </c>
      <c r="N62" s="75"/>
      <c r="O62" s="42"/>
      <c r="P62" s="75">
        <v>0</v>
      </c>
      <c r="Q62" s="42"/>
      <c r="R62" s="75"/>
      <c r="S62" s="150">
        <f>+M62+'AGOSTO (2)'!S62</f>
        <v>0</v>
      </c>
      <c r="T62" s="76"/>
      <c r="U62" s="84">
        <v>0</v>
      </c>
      <c r="V62" s="376">
        <f>+J62+'AGOSTO (2)'!P62</f>
        <v>0</v>
      </c>
      <c r="W62" s="377">
        <f t="shared" si="23"/>
        <v>0</v>
      </c>
      <c r="X62" s="377">
        <f>+M62+'AGOSTO (2)'!S62</f>
        <v>0</v>
      </c>
      <c r="Y62" s="377">
        <f t="shared" si="24"/>
        <v>0</v>
      </c>
      <c r="Z62" s="375">
        <v>0</v>
      </c>
      <c r="AA62" s="382">
        <f t="shared" si="26"/>
        <v>0</v>
      </c>
    </row>
    <row r="63" spans="1:27" ht="15.75" customHeight="1">
      <c r="A63" s="4"/>
      <c r="B63" s="417" t="s">
        <v>100</v>
      </c>
      <c r="C63" s="418"/>
      <c r="D63" s="418"/>
      <c r="E63" s="418"/>
      <c r="F63" s="419"/>
      <c r="G63" s="640">
        <v>228000</v>
      </c>
      <c r="H63" s="641"/>
      <c r="I63" s="146">
        <v>0</v>
      </c>
      <c r="J63" s="147">
        <v>19000</v>
      </c>
      <c r="K63" s="42">
        <v>0</v>
      </c>
      <c r="L63" s="75">
        <v>0</v>
      </c>
      <c r="M63" s="42">
        <v>15613.48</v>
      </c>
      <c r="N63" s="75">
        <v>0</v>
      </c>
      <c r="O63" s="42">
        <v>0</v>
      </c>
      <c r="P63" s="75">
        <v>171000</v>
      </c>
      <c r="Q63" s="42">
        <v>0</v>
      </c>
      <c r="R63" s="75">
        <v>0</v>
      </c>
      <c r="S63" s="150">
        <f>+M63+'AGOSTO (2)'!S63</f>
        <v>155280.57</v>
      </c>
      <c r="T63" s="76"/>
      <c r="U63" s="84">
        <f t="shared" si="27"/>
        <v>0.68105513157894737</v>
      </c>
      <c r="V63" s="376">
        <f>+J63+'AGOSTO (2)'!P63</f>
        <v>171000</v>
      </c>
      <c r="W63" s="377">
        <f t="shared" si="23"/>
        <v>0</v>
      </c>
      <c r="X63" s="377">
        <f>+M63+'AGOSTO (2)'!S63</f>
        <v>155280.57</v>
      </c>
      <c r="Y63" s="377">
        <f t="shared" si="24"/>
        <v>0</v>
      </c>
      <c r="Z63" s="375">
        <f t="shared" si="25"/>
        <v>0.68105513157894737</v>
      </c>
      <c r="AA63" s="382">
        <f t="shared" si="26"/>
        <v>0</v>
      </c>
    </row>
    <row r="64" spans="1:27" ht="19.5" customHeight="1">
      <c r="A64" s="4"/>
      <c r="B64" s="417" t="s">
        <v>101</v>
      </c>
      <c r="C64" s="418"/>
      <c r="D64" s="418"/>
      <c r="E64" s="418"/>
      <c r="F64" s="419"/>
      <c r="G64" s="640">
        <v>29640</v>
      </c>
      <c r="H64" s="641"/>
      <c r="I64" s="146"/>
      <c r="J64" s="152"/>
      <c r="K64" s="153"/>
      <c r="L64" s="154"/>
      <c r="M64" s="153"/>
      <c r="N64" s="154"/>
      <c r="O64" s="153"/>
      <c r="P64" s="154"/>
      <c r="Q64" s="153"/>
      <c r="R64" s="154"/>
      <c r="S64" s="150">
        <f>+M64+'AGOSTO (2)'!S64</f>
        <v>0</v>
      </c>
      <c r="T64" s="76"/>
      <c r="U64" s="84">
        <f t="shared" si="27"/>
        <v>0</v>
      </c>
      <c r="V64" s="376">
        <f>+J64+'AGOSTO (2)'!P64</f>
        <v>0</v>
      </c>
      <c r="W64" s="377">
        <f t="shared" si="23"/>
        <v>0</v>
      </c>
      <c r="X64" s="377">
        <f>+M64+'AGOSTO (2)'!S64</f>
        <v>0</v>
      </c>
      <c r="Y64" s="377">
        <f t="shared" si="24"/>
        <v>0</v>
      </c>
      <c r="Z64" s="375">
        <f t="shared" si="25"/>
        <v>0</v>
      </c>
      <c r="AA64" s="382">
        <f t="shared" si="26"/>
        <v>0</v>
      </c>
    </row>
    <row r="65" spans="1:27" ht="20.25" customHeight="1">
      <c r="A65" s="4"/>
      <c r="B65" s="417" t="s">
        <v>102</v>
      </c>
      <c r="C65" s="418"/>
      <c r="D65" s="418"/>
      <c r="E65" s="418"/>
      <c r="F65" s="419"/>
      <c r="G65" s="640">
        <v>5000</v>
      </c>
      <c r="H65" s="641"/>
      <c r="I65" s="146"/>
      <c r="J65" s="147"/>
      <c r="K65" s="42"/>
      <c r="L65" s="75"/>
      <c r="M65" s="42">
        <v>3030</v>
      </c>
      <c r="N65" s="75"/>
      <c r="O65" s="42"/>
      <c r="P65" s="75">
        <v>5000</v>
      </c>
      <c r="Q65" s="42"/>
      <c r="R65" s="75"/>
      <c r="S65" s="150">
        <f>+M65+'AGOSTO (2)'!S65</f>
        <v>3030</v>
      </c>
      <c r="T65" s="76"/>
      <c r="U65" s="84">
        <f t="shared" si="27"/>
        <v>0.60599999999999998</v>
      </c>
      <c r="V65" s="376">
        <f>+J65+'AGOSTO (2)'!P65</f>
        <v>5000</v>
      </c>
      <c r="W65" s="377">
        <f t="shared" si="23"/>
        <v>0</v>
      </c>
      <c r="X65" s="377">
        <f>+M65+'AGOSTO (2)'!S65</f>
        <v>3030</v>
      </c>
      <c r="Y65" s="377">
        <f t="shared" si="24"/>
        <v>0</v>
      </c>
      <c r="Z65" s="375">
        <f t="shared" si="25"/>
        <v>0.60599999999999998</v>
      </c>
      <c r="AA65" s="382">
        <f t="shared" si="26"/>
        <v>0</v>
      </c>
    </row>
    <row r="66" spans="1:27" ht="15.75" customHeight="1">
      <c r="A66" s="4"/>
      <c r="B66" s="417" t="s">
        <v>103</v>
      </c>
      <c r="C66" s="418"/>
      <c r="D66" s="418"/>
      <c r="E66" s="418"/>
      <c r="F66" s="419"/>
      <c r="G66" s="640">
        <v>1500</v>
      </c>
      <c r="H66" s="641"/>
      <c r="I66" s="146"/>
      <c r="J66" s="147"/>
      <c r="K66" s="42"/>
      <c r="L66" s="75"/>
      <c r="M66" s="42"/>
      <c r="N66" s="75"/>
      <c r="O66" s="42"/>
      <c r="P66" s="75">
        <v>0</v>
      </c>
      <c r="Q66" s="42"/>
      <c r="R66" s="75"/>
      <c r="S66" s="150">
        <f>+M66+'AGOSTO (2)'!S66</f>
        <v>0</v>
      </c>
      <c r="T66" s="76"/>
      <c r="U66" s="84">
        <f t="shared" si="27"/>
        <v>0</v>
      </c>
      <c r="V66" s="376">
        <f>+J66+'AGOSTO (2)'!P66</f>
        <v>0</v>
      </c>
      <c r="W66" s="377">
        <f t="shared" si="23"/>
        <v>0</v>
      </c>
      <c r="X66" s="377">
        <f>+M66+'AGOSTO (2)'!S66</f>
        <v>0</v>
      </c>
      <c r="Y66" s="377">
        <f t="shared" si="24"/>
        <v>0</v>
      </c>
      <c r="Z66" s="375">
        <f t="shared" si="25"/>
        <v>0</v>
      </c>
      <c r="AA66" s="382">
        <f t="shared" si="26"/>
        <v>0</v>
      </c>
    </row>
    <row r="67" spans="1:27" ht="15.75" customHeight="1">
      <c r="A67" s="4"/>
      <c r="B67" s="417" t="s">
        <v>104</v>
      </c>
      <c r="C67" s="418"/>
      <c r="D67" s="418"/>
      <c r="E67" s="418"/>
      <c r="F67" s="419"/>
      <c r="G67" s="640">
        <v>6700</v>
      </c>
      <c r="H67" s="641"/>
      <c r="I67" s="146"/>
      <c r="J67" s="147"/>
      <c r="K67" s="42"/>
      <c r="L67" s="75"/>
      <c r="M67" s="42">
        <v>0</v>
      </c>
      <c r="N67" s="75"/>
      <c r="O67" s="42"/>
      <c r="P67" s="75">
        <v>6700</v>
      </c>
      <c r="Q67" s="42"/>
      <c r="R67" s="75"/>
      <c r="S67" s="150">
        <f>+M67+'AGOSTO (2)'!S67</f>
        <v>6556</v>
      </c>
      <c r="T67" s="76"/>
      <c r="U67" s="84">
        <f t="shared" si="27"/>
        <v>0.97850746268656719</v>
      </c>
      <c r="V67" s="376">
        <f>+J67+'AGOSTO (2)'!P67</f>
        <v>6700</v>
      </c>
      <c r="W67" s="377">
        <f t="shared" si="23"/>
        <v>0</v>
      </c>
      <c r="X67" s="377">
        <f>+M67+'AGOSTO (2)'!S67</f>
        <v>6556</v>
      </c>
      <c r="Y67" s="377">
        <f t="shared" si="24"/>
        <v>0</v>
      </c>
      <c r="Z67" s="375">
        <f t="shared" si="25"/>
        <v>0.97850746268656719</v>
      </c>
      <c r="AA67" s="382">
        <f t="shared" si="26"/>
        <v>0</v>
      </c>
    </row>
    <row r="68" spans="1:27" ht="15.75" customHeight="1">
      <c r="A68" s="4"/>
      <c r="B68" s="417" t="s">
        <v>105</v>
      </c>
      <c r="C68" s="418"/>
      <c r="D68" s="418"/>
      <c r="E68" s="418"/>
      <c r="F68" s="419"/>
      <c r="G68" s="640">
        <v>22860</v>
      </c>
      <c r="H68" s="641"/>
      <c r="I68" s="146"/>
      <c r="J68" s="147">
        <v>0</v>
      </c>
      <c r="K68" s="42"/>
      <c r="L68" s="75"/>
      <c r="M68" s="42">
        <v>0</v>
      </c>
      <c r="N68" s="75"/>
      <c r="O68" s="42"/>
      <c r="P68" s="75">
        <v>22860</v>
      </c>
      <c r="Q68" s="42"/>
      <c r="R68" s="75"/>
      <c r="S68" s="150">
        <f>+M68+'AGOSTO (2)'!S68</f>
        <v>22860</v>
      </c>
      <c r="T68" s="76"/>
      <c r="U68" s="84">
        <f t="shared" si="27"/>
        <v>1</v>
      </c>
      <c r="V68" s="376">
        <f>+J68+'AGOSTO (2)'!P68</f>
        <v>22860</v>
      </c>
      <c r="W68" s="377">
        <f t="shared" si="23"/>
        <v>0</v>
      </c>
      <c r="X68" s="377">
        <f>+M68+'AGOSTO (2)'!S68</f>
        <v>22860</v>
      </c>
      <c r="Y68" s="377">
        <f t="shared" si="24"/>
        <v>0</v>
      </c>
      <c r="Z68" s="375">
        <f t="shared" si="25"/>
        <v>1</v>
      </c>
      <c r="AA68" s="382">
        <f t="shared" si="26"/>
        <v>0</v>
      </c>
    </row>
    <row r="69" spans="1:27" ht="16.5" customHeight="1" thickBot="1">
      <c r="A69" s="4"/>
      <c r="B69" s="417" t="s">
        <v>106</v>
      </c>
      <c r="C69" s="502"/>
      <c r="D69" s="502"/>
      <c r="E69" s="502"/>
      <c r="F69" s="419"/>
      <c r="G69" s="640">
        <v>15000</v>
      </c>
      <c r="H69" s="641"/>
      <c r="I69" s="146"/>
      <c r="J69" s="147">
        <v>7500</v>
      </c>
      <c r="K69" s="42"/>
      <c r="L69" s="75"/>
      <c r="M69" s="42"/>
      <c r="N69" s="75"/>
      <c r="O69" s="42"/>
      <c r="P69" s="75">
        <v>15000</v>
      </c>
      <c r="Q69" s="42"/>
      <c r="R69" s="75"/>
      <c r="S69" s="150">
        <f>+M69+'AGOSTO (2)'!S69</f>
        <v>0</v>
      </c>
      <c r="T69" s="81"/>
      <c r="U69" s="84">
        <f t="shared" si="27"/>
        <v>0</v>
      </c>
      <c r="V69" s="376">
        <f>+J69+'AGOSTO (2)'!P69</f>
        <v>15000</v>
      </c>
      <c r="W69" s="377">
        <f t="shared" si="23"/>
        <v>0</v>
      </c>
      <c r="X69" s="377">
        <f>+M69+'AGOSTO (2)'!S69</f>
        <v>0</v>
      </c>
      <c r="Y69" s="377">
        <f t="shared" si="24"/>
        <v>0</v>
      </c>
      <c r="Z69" s="375">
        <f t="shared" si="25"/>
        <v>0</v>
      </c>
      <c r="AA69" s="382">
        <f t="shared" si="26"/>
        <v>0</v>
      </c>
    </row>
    <row r="70" spans="1:27" ht="16.5" customHeight="1" thickBot="1">
      <c r="A70" s="4"/>
      <c r="B70" s="703"/>
      <c r="C70" s="704"/>
      <c r="D70" s="704"/>
      <c r="E70" s="704"/>
      <c r="F70" s="704"/>
      <c r="G70" s="705"/>
      <c r="H70" s="705"/>
      <c r="I70" s="155"/>
      <c r="J70" s="156"/>
      <c r="K70" s="157"/>
      <c r="L70" s="156"/>
      <c r="M70" s="157"/>
      <c r="N70" s="156"/>
      <c r="O70" s="157"/>
      <c r="P70" s="156"/>
      <c r="Q70" s="157"/>
      <c r="R70" s="156"/>
      <c r="S70" s="157"/>
      <c r="T70" s="156"/>
      <c r="U70" s="104"/>
      <c r="V70" s="345"/>
      <c r="W70" s="373"/>
      <c r="X70" s="373"/>
      <c r="Y70" s="345"/>
      <c r="Z70" s="345"/>
      <c r="AA70" s="345"/>
    </row>
    <row r="71" spans="1:27" s="108" customFormat="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376"/>
      <c r="W71" s="377"/>
      <c r="X71" s="377"/>
      <c r="Y71" s="377"/>
      <c r="Z71" s="375"/>
      <c r="AA71" s="382"/>
    </row>
    <row r="72" spans="1:27" ht="15.75" customHeight="1" thickBot="1">
      <c r="A72" s="4"/>
      <c r="B72" s="412" t="s">
        <v>107</v>
      </c>
      <c r="C72" s="413"/>
      <c r="D72" s="413"/>
      <c r="E72" s="413"/>
      <c r="F72" s="414"/>
      <c r="G72" s="649">
        <v>3600</v>
      </c>
      <c r="H72" s="650"/>
      <c r="I72" s="140">
        <v>0</v>
      </c>
      <c r="J72" s="158">
        <v>300</v>
      </c>
      <c r="K72" s="159">
        <v>0</v>
      </c>
      <c r="L72" s="160">
        <v>0</v>
      </c>
      <c r="M72" s="161">
        <v>0</v>
      </c>
      <c r="N72" s="162">
        <v>0</v>
      </c>
      <c r="O72" s="159">
        <v>0</v>
      </c>
      <c r="P72" s="163">
        <v>2700</v>
      </c>
      <c r="Q72" s="159">
        <v>0</v>
      </c>
      <c r="R72" s="159">
        <v>0</v>
      </c>
      <c r="S72" s="159">
        <f>+M72+'AGOSTO (2)'!S72</f>
        <v>3599.91</v>
      </c>
      <c r="T72" s="159">
        <v>0</v>
      </c>
      <c r="U72" s="53">
        <f t="shared" si="27"/>
        <v>0.99997500000000006</v>
      </c>
      <c r="V72" s="376">
        <f>+J72+'AGOSTO (2)'!P72</f>
        <v>2700</v>
      </c>
      <c r="W72" s="377">
        <f t="shared" ref="W72" si="28">+P72-V72</f>
        <v>0</v>
      </c>
      <c r="X72" s="377">
        <f>+M72+'AGOSTO (2)'!S72</f>
        <v>3599.91</v>
      </c>
      <c r="Y72" s="377">
        <f>+S72-X72</f>
        <v>0</v>
      </c>
      <c r="Z72" s="375">
        <f t="shared" ref="Z72" si="29">+X72/G72</f>
        <v>0.99997499999999995</v>
      </c>
      <c r="AA72" s="382">
        <f>+U72-Z72</f>
        <v>0</v>
      </c>
    </row>
    <row r="73" spans="1:27" ht="16.5" customHeight="1" thickBot="1">
      <c r="A73" s="4"/>
      <c r="B73" s="31"/>
      <c r="C73" s="32"/>
      <c r="D73" s="32"/>
      <c r="E73" s="32"/>
      <c r="F73" s="33"/>
      <c r="G73" s="647"/>
      <c r="H73" s="648"/>
      <c r="I73" s="164"/>
      <c r="J73" s="165"/>
      <c r="K73" s="164"/>
      <c r="L73" s="164"/>
      <c r="M73" s="165"/>
      <c r="N73" s="164"/>
      <c r="O73" s="164"/>
      <c r="P73" s="165"/>
      <c r="Q73" s="164"/>
      <c r="R73" s="164"/>
      <c r="S73" s="165"/>
      <c r="T73" s="164"/>
      <c r="U73" s="61"/>
      <c r="V73" s="345"/>
      <c r="W73" s="373"/>
      <c r="X73" s="373"/>
      <c r="Y73" s="345"/>
      <c r="Z73" s="345"/>
      <c r="AA73" s="345"/>
    </row>
    <row r="74" spans="1:27" ht="15.75" thickBot="1">
      <c r="A74" s="4"/>
      <c r="B74" s="703"/>
      <c r="C74" s="704"/>
      <c r="D74" s="704"/>
      <c r="E74" s="704"/>
      <c r="F74" s="704"/>
      <c r="G74" s="705"/>
      <c r="H74" s="705"/>
      <c r="I74" s="166"/>
      <c r="J74" s="166"/>
      <c r="K74" s="166"/>
      <c r="L74" s="166"/>
      <c r="M74" s="166"/>
      <c r="N74" s="166"/>
      <c r="O74" s="166"/>
      <c r="P74" s="166"/>
      <c r="Q74" s="166"/>
      <c r="R74" s="166"/>
      <c r="S74" s="166"/>
      <c r="T74" s="155"/>
      <c r="U74" s="17"/>
      <c r="V74" s="376"/>
      <c r="W74" s="377"/>
      <c r="X74" s="377"/>
      <c r="Y74" s="377"/>
      <c r="Z74" s="375"/>
      <c r="AA74" s="382"/>
    </row>
    <row r="75" spans="1:27" s="108" customFormat="1" ht="15.75" customHeight="1" thickBot="1">
      <c r="A75" s="4"/>
      <c r="B75" s="503" t="s">
        <v>45</v>
      </c>
      <c r="C75" s="504"/>
      <c r="D75" s="504"/>
      <c r="E75" s="504"/>
      <c r="F75" s="504"/>
      <c r="G75" s="642"/>
      <c r="H75" s="642"/>
      <c r="I75" s="143"/>
      <c r="J75" s="143"/>
      <c r="K75" s="143"/>
      <c r="L75" s="143"/>
      <c r="M75" s="143"/>
      <c r="N75" s="143"/>
      <c r="O75" s="143"/>
      <c r="P75" s="143"/>
      <c r="Q75" s="143"/>
      <c r="R75" s="143"/>
      <c r="S75" s="143"/>
      <c r="T75" s="143"/>
      <c r="U75" s="94"/>
      <c r="V75" s="376"/>
      <c r="W75" s="377"/>
      <c r="X75" s="377"/>
      <c r="Y75" s="377"/>
      <c r="Z75" s="375"/>
      <c r="AA75" s="382"/>
    </row>
    <row r="76" spans="1:27" ht="13.5" customHeight="1">
      <c r="A76" s="4"/>
      <c r="B76" s="427" t="s">
        <v>108</v>
      </c>
      <c r="C76" s="428"/>
      <c r="D76" s="428"/>
      <c r="E76" s="428"/>
      <c r="F76" s="429"/>
      <c r="G76" s="643">
        <v>1500</v>
      </c>
      <c r="H76" s="644"/>
      <c r="I76" s="173">
        <v>0</v>
      </c>
      <c r="J76" s="167">
        <v>0</v>
      </c>
      <c r="K76" s="167">
        <v>0</v>
      </c>
      <c r="L76" s="167">
        <v>0</v>
      </c>
      <c r="M76" s="167">
        <v>0</v>
      </c>
      <c r="N76" s="167">
        <v>0</v>
      </c>
      <c r="O76" s="167">
        <v>0</v>
      </c>
      <c r="P76" s="167">
        <v>1500</v>
      </c>
      <c r="Q76" s="167">
        <v>0</v>
      </c>
      <c r="R76" s="167">
        <v>0</v>
      </c>
      <c r="S76" s="167">
        <v>0</v>
      </c>
      <c r="T76" s="167">
        <v>0</v>
      </c>
      <c r="U76" s="29">
        <v>0</v>
      </c>
      <c r="V76" s="376">
        <f>+J76+'AGOSTO (2)'!P75</f>
        <v>1500</v>
      </c>
      <c r="W76" s="377">
        <f t="shared" ref="W76" si="30">+P76-V76</f>
        <v>0</v>
      </c>
      <c r="X76" s="377">
        <f>+M76+'AGOSTO (2)'!S75</f>
        <v>0</v>
      </c>
      <c r="Y76" s="377">
        <f t="shared" ref="Y76" si="31">+S76-X76</f>
        <v>0</v>
      </c>
      <c r="Z76" s="375">
        <f t="shared" ref="Z76" si="32">+X76/G76</f>
        <v>0</v>
      </c>
      <c r="AA76" s="382">
        <f t="shared" ref="AA76" si="33">+U76-Z76</f>
        <v>0</v>
      </c>
    </row>
    <row r="77" spans="1:27" ht="15.75" customHeight="1">
      <c r="A77" s="4"/>
      <c r="B77" s="417" t="s">
        <v>90</v>
      </c>
      <c r="C77" s="502"/>
      <c r="D77" s="502"/>
      <c r="E77" s="502"/>
      <c r="F77" s="419"/>
      <c r="G77" s="640">
        <v>2000</v>
      </c>
      <c r="H77" s="641"/>
      <c r="I77" s="168">
        <v>0</v>
      </c>
      <c r="J77" s="146">
        <v>0</v>
      </c>
      <c r="K77" s="146">
        <v>0</v>
      </c>
      <c r="L77" s="146">
        <v>0</v>
      </c>
      <c r="M77" s="146">
        <v>0</v>
      </c>
      <c r="N77" s="146">
        <v>0</v>
      </c>
      <c r="O77" s="146">
        <v>0</v>
      </c>
      <c r="P77" s="146">
        <v>2000</v>
      </c>
      <c r="Q77" s="146">
        <v>0</v>
      </c>
      <c r="R77" s="146">
        <v>0</v>
      </c>
      <c r="S77" s="146">
        <v>0</v>
      </c>
      <c r="T77" s="146">
        <v>0</v>
      </c>
      <c r="U77" s="18">
        <v>0</v>
      </c>
      <c r="V77" s="376">
        <f>+J77+'AGOSTO (2)'!P76</f>
        <v>2000</v>
      </c>
      <c r="W77" s="377">
        <f t="shared" ref="W77:W81" si="34">+P77-V77</f>
        <v>0</v>
      </c>
      <c r="X77" s="377">
        <f>+M77+'AGOSTO (2)'!S76</f>
        <v>0</v>
      </c>
      <c r="Y77" s="377">
        <f t="shared" ref="Y77:Y81" si="35">+S77-X77</f>
        <v>0</v>
      </c>
      <c r="Z77" s="375">
        <f t="shared" ref="Z77:Z81" si="36">+X77/G77</f>
        <v>0</v>
      </c>
      <c r="AA77" s="382">
        <f t="shared" ref="AA77:AA81" si="37">+U77-Z77</f>
        <v>0</v>
      </c>
    </row>
    <row r="78" spans="1:27" ht="15.75" customHeight="1">
      <c r="A78" s="4"/>
      <c r="B78" s="417" t="s">
        <v>93</v>
      </c>
      <c r="C78" s="502"/>
      <c r="D78" s="502"/>
      <c r="E78" s="502"/>
      <c r="F78" s="419"/>
      <c r="G78" s="640">
        <v>4666</v>
      </c>
      <c r="H78" s="641"/>
      <c r="I78" s="168">
        <v>0</v>
      </c>
      <c r="J78" s="146">
        <v>0</v>
      </c>
      <c r="K78" s="146">
        <v>0</v>
      </c>
      <c r="L78" s="146">
        <v>0</v>
      </c>
      <c r="M78" s="146">
        <v>0</v>
      </c>
      <c r="N78" s="146">
        <v>0</v>
      </c>
      <c r="O78" s="146">
        <v>0</v>
      </c>
      <c r="P78" s="146">
        <v>0</v>
      </c>
      <c r="Q78" s="146">
        <v>0</v>
      </c>
      <c r="R78" s="146">
        <v>0</v>
      </c>
      <c r="S78" s="146">
        <v>0</v>
      </c>
      <c r="T78" s="146">
        <v>0</v>
      </c>
      <c r="U78" s="18">
        <v>0</v>
      </c>
      <c r="V78" s="376">
        <f>+J78+'AGOSTO (2)'!P77</f>
        <v>0</v>
      </c>
      <c r="W78" s="377">
        <f t="shared" si="34"/>
        <v>0</v>
      </c>
      <c r="X78" s="377">
        <f>+M78+'AGOSTO (2)'!S77</f>
        <v>0</v>
      </c>
      <c r="Y78" s="377">
        <f t="shared" si="35"/>
        <v>0</v>
      </c>
      <c r="Z78" s="375">
        <f t="shared" si="36"/>
        <v>0</v>
      </c>
      <c r="AA78" s="382">
        <f t="shared" si="37"/>
        <v>0</v>
      </c>
    </row>
    <row r="79" spans="1:27" ht="15" customHeight="1">
      <c r="A79" s="4"/>
      <c r="B79" s="417" t="s">
        <v>109</v>
      </c>
      <c r="C79" s="502"/>
      <c r="D79" s="502"/>
      <c r="E79" s="502"/>
      <c r="F79" s="419"/>
      <c r="G79" s="640">
        <v>48048</v>
      </c>
      <c r="H79" s="641"/>
      <c r="I79" s="168">
        <v>0</v>
      </c>
      <c r="J79" s="146">
        <v>6864</v>
      </c>
      <c r="K79" s="146">
        <v>0</v>
      </c>
      <c r="L79" s="146">
        <v>0</v>
      </c>
      <c r="M79" s="146">
        <v>0</v>
      </c>
      <c r="N79" s="146">
        <v>0</v>
      </c>
      <c r="O79" s="146">
        <v>0</v>
      </c>
      <c r="P79" s="146">
        <v>27456</v>
      </c>
      <c r="Q79" s="146">
        <v>0</v>
      </c>
      <c r="R79" s="146">
        <v>0</v>
      </c>
      <c r="S79" s="146">
        <v>0</v>
      </c>
      <c r="T79" s="146">
        <v>0</v>
      </c>
      <c r="U79" s="18">
        <v>0</v>
      </c>
      <c r="V79" s="376">
        <f>+J79+'AGOSTO (2)'!P78</f>
        <v>27456</v>
      </c>
      <c r="W79" s="377">
        <f t="shared" si="34"/>
        <v>0</v>
      </c>
      <c r="X79" s="377">
        <f>+M79+'AGOSTO (2)'!S78</f>
        <v>0</v>
      </c>
      <c r="Y79" s="377">
        <f t="shared" si="35"/>
        <v>0</v>
      </c>
      <c r="Z79" s="375">
        <f t="shared" si="36"/>
        <v>0</v>
      </c>
      <c r="AA79" s="382">
        <f t="shared" si="37"/>
        <v>0</v>
      </c>
    </row>
    <row r="80" spans="1:27" ht="15" customHeight="1" thickBot="1">
      <c r="A80" s="4"/>
      <c r="B80" s="422" t="s">
        <v>110</v>
      </c>
      <c r="C80" s="423"/>
      <c r="D80" s="423"/>
      <c r="E80" s="423"/>
      <c r="F80" s="424"/>
      <c r="G80" s="638">
        <v>24000</v>
      </c>
      <c r="H80" s="639"/>
      <c r="I80" s="74">
        <v>0</v>
      </c>
      <c r="J80" s="55">
        <v>0</v>
      </c>
      <c r="K80" s="55">
        <v>0</v>
      </c>
      <c r="L80" s="55">
        <v>0</v>
      </c>
      <c r="M80" s="69">
        <v>22475.85</v>
      </c>
      <c r="N80" s="55">
        <v>0</v>
      </c>
      <c r="O80" s="55">
        <v>0</v>
      </c>
      <c r="P80" s="55">
        <v>0</v>
      </c>
      <c r="Q80" s="55">
        <v>0</v>
      </c>
      <c r="R80" s="55">
        <v>0</v>
      </c>
      <c r="S80" s="70">
        <v>22475.85</v>
      </c>
      <c r="T80" s="55">
        <v>0</v>
      </c>
      <c r="U80" s="54">
        <f t="shared" ref="U80" si="38">S80*100/G80/100</f>
        <v>0.93649375000000001</v>
      </c>
      <c r="V80" s="376">
        <f>+J80+'AGOSTO (2)'!P79</f>
        <v>0</v>
      </c>
      <c r="W80" s="377">
        <f t="shared" si="34"/>
        <v>0</v>
      </c>
      <c r="X80" s="377">
        <f>+M80+'AGOSTO (2)'!S79</f>
        <v>22475.85</v>
      </c>
      <c r="Y80" s="377">
        <f t="shared" si="35"/>
        <v>0</v>
      </c>
      <c r="Z80" s="375">
        <f t="shared" si="36"/>
        <v>0.9364937499999999</v>
      </c>
      <c r="AA80" s="382">
        <f t="shared" si="37"/>
        <v>0</v>
      </c>
    </row>
    <row r="81" spans="1:27" s="112" customFormat="1" ht="15.75" thickBot="1">
      <c r="A81" s="113"/>
      <c r="B81" s="487" t="s">
        <v>36</v>
      </c>
      <c r="C81" s="488"/>
      <c r="D81" s="488"/>
      <c r="E81" s="488"/>
      <c r="F81" s="489"/>
      <c r="G81" s="645">
        <f>SUM(G51:H80)</f>
        <v>688804.23</v>
      </c>
      <c r="H81" s="646"/>
      <c r="I81" s="144">
        <f t="shared" ref="I81:T81" si="39">SUM(I51:I80)</f>
        <v>0</v>
      </c>
      <c r="J81" s="144">
        <f t="shared" si="39"/>
        <v>51176.3</v>
      </c>
      <c r="K81" s="144">
        <f t="shared" si="39"/>
        <v>0</v>
      </c>
      <c r="L81" s="144">
        <f t="shared" si="39"/>
        <v>0</v>
      </c>
      <c r="M81" s="144">
        <f t="shared" si="39"/>
        <v>56928.56</v>
      </c>
      <c r="N81" s="144">
        <f t="shared" si="39"/>
        <v>0</v>
      </c>
      <c r="O81" s="144">
        <f t="shared" si="39"/>
        <v>0</v>
      </c>
      <c r="P81" s="144">
        <f t="shared" si="39"/>
        <v>440513.63</v>
      </c>
      <c r="Q81" s="144">
        <f t="shared" si="39"/>
        <v>0</v>
      </c>
      <c r="R81" s="144">
        <f t="shared" si="39"/>
        <v>0</v>
      </c>
      <c r="S81" s="144">
        <f t="shared" si="39"/>
        <v>395108.12999999995</v>
      </c>
      <c r="T81" s="144">
        <f t="shared" si="39"/>
        <v>0</v>
      </c>
      <c r="U81" s="145">
        <f t="shared" ref="U81" si="40">IF(G81=0,0,+S81/G81)</f>
        <v>0.57361455227997071</v>
      </c>
      <c r="V81" s="376">
        <f>+J81+'AGOSTO (2)'!P80</f>
        <v>440513.63</v>
      </c>
      <c r="W81" s="377">
        <f t="shared" si="34"/>
        <v>0</v>
      </c>
      <c r="X81" s="377">
        <f>+M81+'AGOSTO (2)'!S80</f>
        <v>395108.13</v>
      </c>
      <c r="Y81" s="377">
        <f t="shared" si="35"/>
        <v>0</v>
      </c>
      <c r="Z81" s="375">
        <f t="shared" si="36"/>
        <v>0.57361455227997082</v>
      </c>
      <c r="AA81" s="382">
        <f t="shared" si="37"/>
        <v>0</v>
      </c>
    </row>
    <row r="82" spans="1:27" ht="15.75" thickBot="1">
      <c r="C82" s="46"/>
      <c r="G82" s="731"/>
      <c r="H82" s="501"/>
      <c r="I82" s="50"/>
      <c r="L82" s="50"/>
      <c r="N82" s="50"/>
      <c r="P82" s="52">
        <f>P81-440513.23</f>
        <v>0.40000000002328306</v>
      </c>
      <c r="U82" s="50"/>
    </row>
    <row r="83" spans="1:27" ht="15.75" thickBot="1">
      <c r="B83" s="492" t="s">
        <v>46</v>
      </c>
      <c r="C83" s="493"/>
      <c r="D83" s="493"/>
      <c r="E83" s="493"/>
      <c r="F83" s="493"/>
      <c r="G83" s="493"/>
      <c r="H83" s="493"/>
      <c r="I83" s="493"/>
      <c r="J83" s="493"/>
      <c r="K83" s="493"/>
      <c r="L83" s="493"/>
      <c r="M83" s="493"/>
      <c r="N83" s="493"/>
      <c r="O83" s="493"/>
      <c r="P83" s="493"/>
      <c r="Q83" s="493"/>
      <c r="R83" s="493"/>
      <c r="S83" s="493"/>
      <c r="T83" s="493"/>
      <c r="U83" s="493"/>
    </row>
    <row r="84" spans="1:27" ht="15.75" customHeight="1" thickBot="1">
      <c r="B84" s="494"/>
      <c r="C84" s="495"/>
      <c r="D84" s="497" t="s">
        <v>16</v>
      </c>
      <c r="E84" s="485"/>
      <c r="F84" s="485"/>
      <c r="G84" s="485"/>
      <c r="H84" s="485"/>
      <c r="I84" s="486"/>
      <c r="J84" s="497" t="s">
        <v>47</v>
      </c>
      <c r="K84" s="485"/>
      <c r="L84" s="485"/>
      <c r="M84" s="485"/>
      <c r="N84" s="485"/>
      <c r="O84" s="486"/>
      <c r="P84" s="497" t="s">
        <v>18</v>
      </c>
      <c r="Q84" s="485"/>
      <c r="R84" s="485"/>
      <c r="S84" s="485"/>
      <c r="T84" s="485"/>
      <c r="U84" s="49"/>
    </row>
    <row r="85" spans="1:27" ht="15.75" thickBot="1">
      <c r="B85" s="456"/>
      <c r="C85" s="496"/>
      <c r="D85" s="498" t="s">
        <v>41</v>
      </c>
      <c r="E85" s="499"/>
      <c r="F85" s="483" t="s">
        <v>42</v>
      </c>
      <c r="G85" s="484"/>
      <c r="H85" s="485" t="s">
        <v>43</v>
      </c>
      <c r="I85" s="486"/>
      <c r="J85" s="483" t="s">
        <v>41</v>
      </c>
      <c r="K85" s="484"/>
      <c r="L85" s="483" t="s">
        <v>42</v>
      </c>
      <c r="M85" s="484"/>
      <c r="N85" s="485" t="s">
        <v>43</v>
      </c>
      <c r="O85" s="486"/>
      <c r="P85" s="483" t="s">
        <v>41</v>
      </c>
      <c r="Q85" s="484"/>
      <c r="R85" s="483" t="s">
        <v>42</v>
      </c>
      <c r="S85" s="484"/>
      <c r="T85" s="485" t="s">
        <v>43</v>
      </c>
      <c r="U85" s="486"/>
    </row>
    <row r="86" spans="1:27" ht="40.5" customHeight="1">
      <c r="A86" s="4"/>
      <c r="B86" s="477" t="s">
        <v>48</v>
      </c>
      <c r="C86" s="478"/>
      <c r="D86" s="479">
        <v>0</v>
      </c>
      <c r="E86" s="470"/>
      <c r="F86" s="468">
        <v>608590.23</v>
      </c>
      <c r="G86" s="730"/>
      <c r="H86" s="479">
        <v>0</v>
      </c>
      <c r="I86" s="470"/>
      <c r="J86" s="468">
        <v>0</v>
      </c>
      <c r="K86" s="469"/>
      <c r="L86" s="466">
        <f>SUM(M51:M69,M72)</f>
        <v>34452.71</v>
      </c>
      <c r="M86" s="470"/>
      <c r="N86" s="466">
        <v>0</v>
      </c>
      <c r="O86" s="467"/>
      <c r="P86" s="468">
        <v>0</v>
      </c>
      <c r="Q86" s="469"/>
      <c r="R86" s="466">
        <f>SUM(S72,S51:S69)</f>
        <v>372632.28</v>
      </c>
      <c r="S86" s="470"/>
      <c r="T86" s="466">
        <v>0</v>
      </c>
      <c r="U86" s="471"/>
    </row>
    <row r="87" spans="1:27" ht="51" customHeight="1" thickBot="1">
      <c r="A87" s="47"/>
      <c r="B87" s="472" t="s">
        <v>49</v>
      </c>
      <c r="C87" s="473"/>
      <c r="D87" s="474">
        <v>0</v>
      </c>
      <c r="E87" s="475"/>
      <c r="F87" s="474">
        <v>80214</v>
      </c>
      <c r="G87" s="480"/>
      <c r="H87" s="474">
        <v>0</v>
      </c>
      <c r="I87" s="475"/>
      <c r="J87" s="474">
        <v>0</v>
      </c>
      <c r="K87" s="475"/>
      <c r="L87" s="476">
        <f>SUM(M76:M80)</f>
        <v>22475.85</v>
      </c>
      <c r="M87" s="475"/>
      <c r="N87" s="476">
        <v>0</v>
      </c>
      <c r="O87" s="480"/>
      <c r="P87" s="481">
        <v>0</v>
      </c>
      <c r="Q87" s="482"/>
      <c r="R87" s="476">
        <f>SUM(S76:S80)</f>
        <v>22475.85</v>
      </c>
      <c r="S87" s="475"/>
      <c r="T87" s="476">
        <v>0</v>
      </c>
      <c r="U87" s="480"/>
    </row>
    <row r="88" spans="1:27" ht="15.75" thickBot="1">
      <c r="A88" s="4"/>
      <c r="B88" s="21" t="s">
        <v>36</v>
      </c>
      <c r="C88" s="22"/>
      <c r="D88" s="443">
        <f>SUM(D86:D87)</f>
        <v>0</v>
      </c>
      <c r="E88" s="444"/>
      <c r="F88" s="445">
        <f>F87+F86</f>
        <v>688804.23</v>
      </c>
      <c r="G88" s="453"/>
      <c r="H88" s="443">
        <v>0</v>
      </c>
      <c r="I88" s="444"/>
      <c r="J88" s="445">
        <f>SUM(J86:J87)</f>
        <v>0</v>
      </c>
      <c r="K88" s="446"/>
      <c r="L88" s="447">
        <f>SUM(L86:M87)</f>
        <v>56928.56</v>
      </c>
      <c r="M88" s="446"/>
      <c r="N88" s="444">
        <f>SUM(N86:N87)</f>
        <v>0</v>
      </c>
      <c r="O88" s="444"/>
      <c r="P88" s="445">
        <f>SUM(P86:P87)</f>
        <v>0</v>
      </c>
      <c r="Q88" s="452"/>
      <c r="R88" s="447">
        <f>SUM(R86:S87)</f>
        <v>395108.13</v>
      </c>
      <c r="S88" s="446"/>
      <c r="T88" s="447">
        <f>SUM(T86:T87)</f>
        <v>0</v>
      </c>
      <c r="U88" s="453"/>
    </row>
    <row r="89" spans="1:27">
      <c r="A89" s="4"/>
      <c r="B89" s="39"/>
      <c r="C89" s="39"/>
      <c r="D89" s="39"/>
      <c r="E89" s="39"/>
      <c r="F89" s="35"/>
      <c r="G89" s="35"/>
      <c r="H89" s="34"/>
      <c r="I89" s="34"/>
      <c r="J89" s="35"/>
      <c r="K89" s="35"/>
      <c r="L89" s="35"/>
      <c r="M89" s="34"/>
      <c r="N89" s="35"/>
      <c r="O89" s="34"/>
      <c r="P89" s="34"/>
      <c r="Q89" s="35"/>
      <c r="R89" s="4"/>
      <c r="S89" s="4"/>
      <c r="T89" s="4"/>
      <c r="U89" s="4"/>
    </row>
    <row r="90" spans="1:27" ht="15.75" thickBot="1">
      <c r="A90" s="4"/>
      <c r="B90" s="39"/>
      <c r="C90" s="39"/>
      <c r="D90" s="39"/>
      <c r="E90" s="39"/>
      <c r="F90" s="35"/>
      <c r="G90" s="35"/>
      <c r="H90" s="35"/>
      <c r="I90" s="35"/>
      <c r="J90" s="35"/>
      <c r="K90" s="35"/>
      <c r="L90" s="35"/>
      <c r="M90" s="35"/>
      <c r="N90" s="35"/>
      <c r="O90" s="35"/>
      <c r="P90" s="35"/>
      <c r="Q90" s="35"/>
      <c r="R90" s="4"/>
      <c r="S90" s="4"/>
      <c r="T90" s="4"/>
      <c r="U90" s="4"/>
    </row>
    <row r="91" spans="1:27" ht="15.75" thickBot="1">
      <c r="B91" s="454" t="s">
        <v>50</v>
      </c>
      <c r="C91" s="455"/>
      <c r="D91" s="455"/>
      <c r="E91" s="456"/>
      <c r="F91" s="438"/>
      <c r="G91" s="438"/>
      <c r="H91" s="438"/>
      <c r="I91" s="438"/>
      <c r="J91" s="438"/>
      <c r="K91" s="438"/>
      <c r="L91" s="438"/>
      <c r="M91" s="438"/>
      <c r="N91" s="438"/>
      <c r="O91" s="438"/>
      <c r="P91" s="438"/>
      <c r="Q91" s="438"/>
      <c r="R91" s="438"/>
      <c r="S91" s="438"/>
      <c r="T91" s="438"/>
      <c r="U91" s="438"/>
    </row>
    <row r="92" spans="1:27">
      <c r="B92" s="457"/>
      <c r="C92" s="458"/>
      <c r="D92" s="458"/>
      <c r="E92" s="458"/>
      <c r="F92" s="458"/>
      <c r="G92" s="458"/>
      <c r="H92" s="458"/>
      <c r="I92" s="458"/>
      <c r="J92" s="458"/>
      <c r="K92" s="458"/>
      <c r="L92" s="458"/>
      <c r="M92" s="458"/>
      <c r="N92" s="458"/>
      <c r="O92" s="458"/>
      <c r="P92" s="458"/>
      <c r="Q92" s="458"/>
      <c r="R92" s="458"/>
      <c r="S92" s="458"/>
      <c r="T92" s="458"/>
      <c r="U92" s="459"/>
    </row>
    <row r="93" spans="1:27">
      <c r="B93" s="460"/>
      <c r="C93" s="461"/>
      <c r="D93" s="461"/>
      <c r="E93" s="461"/>
      <c r="F93" s="461"/>
      <c r="G93" s="461"/>
      <c r="H93" s="461"/>
      <c r="I93" s="461"/>
      <c r="J93" s="461"/>
      <c r="K93" s="461"/>
      <c r="L93" s="461"/>
      <c r="M93" s="461"/>
      <c r="N93" s="461"/>
      <c r="O93" s="461"/>
      <c r="P93" s="461"/>
      <c r="Q93" s="461"/>
      <c r="R93" s="461"/>
      <c r="S93" s="461"/>
      <c r="T93" s="461"/>
      <c r="U93" s="462"/>
    </row>
    <row r="94" spans="1:27">
      <c r="B94" s="460"/>
      <c r="C94" s="461"/>
      <c r="D94" s="461"/>
      <c r="E94" s="461"/>
      <c r="F94" s="461"/>
      <c r="G94" s="461"/>
      <c r="H94" s="461"/>
      <c r="I94" s="461"/>
      <c r="J94" s="461"/>
      <c r="K94" s="461"/>
      <c r="L94" s="461"/>
      <c r="M94" s="461"/>
      <c r="N94" s="461"/>
      <c r="O94" s="461"/>
      <c r="P94" s="461"/>
      <c r="Q94" s="461"/>
      <c r="R94" s="461"/>
      <c r="S94" s="461"/>
      <c r="T94" s="461"/>
      <c r="U94" s="462"/>
    </row>
    <row r="95" spans="1:27">
      <c r="B95" s="460"/>
      <c r="C95" s="461"/>
      <c r="D95" s="461"/>
      <c r="E95" s="461"/>
      <c r="F95" s="461"/>
      <c r="G95" s="461"/>
      <c r="H95" s="461"/>
      <c r="I95" s="461"/>
      <c r="J95" s="461"/>
      <c r="K95" s="461"/>
      <c r="L95" s="461"/>
      <c r="M95" s="461"/>
      <c r="N95" s="461"/>
      <c r="O95" s="461"/>
      <c r="P95" s="461"/>
      <c r="Q95" s="461"/>
      <c r="R95" s="461"/>
      <c r="S95" s="461"/>
      <c r="T95" s="461"/>
      <c r="U95" s="462"/>
    </row>
    <row r="96" spans="1:27">
      <c r="B96" s="460"/>
      <c r="C96" s="461"/>
      <c r="D96" s="461"/>
      <c r="E96" s="461"/>
      <c r="F96" s="461"/>
      <c r="G96" s="461"/>
      <c r="H96" s="461"/>
      <c r="I96" s="461"/>
      <c r="J96" s="461"/>
      <c r="K96" s="461"/>
      <c r="L96" s="461"/>
      <c r="M96" s="461"/>
      <c r="N96" s="461"/>
      <c r="O96" s="461"/>
      <c r="P96" s="461"/>
      <c r="Q96" s="461"/>
      <c r="R96" s="461"/>
      <c r="S96" s="461"/>
      <c r="T96" s="461"/>
      <c r="U96" s="462"/>
    </row>
    <row r="97" spans="2:21">
      <c r="B97" s="460"/>
      <c r="C97" s="461"/>
      <c r="D97" s="461"/>
      <c r="E97" s="461"/>
      <c r="F97" s="461"/>
      <c r="G97" s="461"/>
      <c r="H97" s="461"/>
      <c r="I97" s="461"/>
      <c r="J97" s="461"/>
      <c r="K97" s="461"/>
      <c r="L97" s="461"/>
      <c r="M97" s="461"/>
      <c r="N97" s="461"/>
      <c r="O97" s="461"/>
      <c r="P97" s="461"/>
      <c r="Q97" s="461"/>
      <c r="R97" s="461"/>
      <c r="S97" s="461"/>
      <c r="T97" s="461"/>
      <c r="U97" s="462"/>
    </row>
    <row r="98" spans="2:21" ht="15.75" thickBot="1">
      <c r="B98" s="463"/>
      <c r="C98" s="464"/>
      <c r="D98" s="464"/>
      <c r="E98" s="464"/>
      <c r="F98" s="464"/>
      <c r="G98" s="464"/>
      <c r="H98" s="464"/>
      <c r="I98" s="464"/>
      <c r="J98" s="464"/>
      <c r="K98" s="464"/>
      <c r="L98" s="464"/>
      <c r="M98" s="464"/>
      <c r="N98" s="464"/>
      <c r="O98" s="464"/>
      <c r="P98" s="464"/>
      <c r="Q98" s="464"/>
      <c r="R98" s="464"/>
      <c r="S98" s="464"/>
      <c r="T98" s="464"/>
      <c r="U98" s="465"/>
    </row>
    <row r="99" spans="2:21">
      <c r="B99" s="4"/>
    </row>
    <row r="100" spans="2:21">
      <c r="H100" s="23"/>
      <c r="I100" s="23"/>
      <c r="O100" s="23"/>
      <c r="Q100" s="23"/>
    </row>
    <row r="101" spans="2:21">
      <c r="B101" s="24"/>
      <c r="C101" s="24"/>
      <c r="D101" s="24"/>
      <c r="E101" s="24"/>
      <c r="F101" s="24"/>
      <c r="I101" s="24"/>
      <c r="J101" s="435" t="s">
        <v>51</v>
      </c>
      <c r="K101" s="435"/>
      <c r="L101" s="435"/>
      <c r="M101" s="435"/>
      <c r="N101" s="435"/>
      <c r="O101" s="435"/>
      <c r="R101" s="435" t="s">
        <v>52</v>
      </c>
      <c r="S101" s="435"/>
      <c r="T101" s="435"/>
      <c r="U101" s="435"/>
    </row>
    <row r="102" spans="2:21">
      <c r="B102" s="448" t="s">
        <v>53</v>
      </c>
      <c r="C102" s="448"/>
      <c r="D102" s="448"/>
      <c r="E102" s="448"/>
      <c r="F102" s="448"/>
      <c r="G102" s="448"/>
      <c r="H102" s="25"/>
      <c r="I102" s="25"/>
      <c r="J102" s="449"/>
      <c r="K102" s="449"/>
      <c r="L102" s="449"/>
      <c r="M102" s="449"/>
      <c r="N102" s="449"/>
      <c r="O102" s="449"/>
      <c r="P102" s="25"/>
      <c r="Q102" s="25"/>
      <c r="R102" s="440" t="s">
        <v>1</v>
      </c>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c r="B105" s="448"/>
      <c r="C105" s="448"/>
      <c r="D105" s="448"/>
      <c r="E105" s="448"/>
      <c r="F105" s="448"/>
      <c r="G105" s="448"/>
      <c r="H105" s="36"/>
      <c r="I105" s="36"/>
      <c r="J105" s="449"/>
      <c r="K105" s="449"/>
      <c r="L105" s="449"/>
      <c r="M105" s="449"/>
      <c r="N105" s="449"/>
      <c r="O105" s="449"/>
      <c r="P105" s="36"/>
      <c r="Q105" s="36"/>
      <c r="R105" s="440"/>
      <c r="S105" s="440"/>
      <c r="T105" s="440"/>
      <c r="U105" s="440"/>
    </row>
    <row r="106" spans="2:21" ht="15.75" thickBot="1">
      <c r="B106" s="451"/>
      <c r="C106" s="451"/>
      <c r="D106" s="451"/>
      <c r="E106" s="451"/>
      <c r="F106" s="451"/>
      <c r="G106" s="451"/>
      <c r="J106" s="450"/>
      <c r="K106" s="450"/>
      <c r="L106" s="450"/>
      <c r="M106" s="450"/>
      <c r="N106" s="450"/>
      <c r="O106" s="450"/>
      <c r="R106" s="438"/>
      <c r="S106" s="438"/>
      <c r="T106" s="438"/>
      <c r="U106" s="438"/>
    </row>
    <row r="107" spans="2:21">
      <c r="B107" s="432" t="s">
        <v>60</v>
      </c>
      <c r="C107" s="432"/>
      <c r="D107" s="432"/>
      <c r="E107" s="432"/>
      <c r="F107" s="432"/>
      <c r="G107" s="432"/>
      <c r="J107" s="437" t="s">
        <v>61</v>
      </c>
      <c r="K107" s="437"/>
      <c r="L107" s="437"/>
      <c r="M107" s="437"/>
      <c r="N107" s="437"/>
      <c r="O107" s="437"/>
      <c r="R107" s="441" t="s">
        <v>116</v>
      </c>
      <c r="S107" s="441"/>
      <c r="T107" s="441"/>
      <c r="U107" s="441"/>
    </row>
    <row r="108" spans="2:21">
      <c r="B108" s="437" t="s">
        <v>62</v>
      </c>
      <c r="C108" s="437"/>
      <c r="D108" s="437"/>
      <c r="E108" s="437"/>
      <c r="F108" s="437"/>
      <c r="G108" s="437"/>
      <c r="J108" s="442" t="s">
        <v>63</v>
      </c>
      <c r="K108" s="442"/>
      <c r="L108" s="442"/>
      <c r="M108" s="442"/>
      <c r="N108" s="442"/>
      <c r="O108" s="442"/>
      <c r="P108" s="27"/>
      <c r="Q108" s="27"/>
      <c r="R108" s="442" t="s">
        <v>64</v>
      </c>
      <c r="S108" s="442"/>
      <c r="T108" s="442"/>
      <c r="U108" s="442"/>
    </row>
    <row r="110" spans="2:21">
      <c r="J110" s="435" t="s">
        <v>54</v>
      </c>
      <c r="K110" s="435"/>
      <c r="L110" s="435"/>
      <c r="M110" s="435"/>
      <c r="N110" s="435"/>
      <c r="O110" s="435"/>
    </row>
    <row r="111" spans="2:21">
      <c r="B111" s="436" t="s">
        <v>131</v>
      </c>
      <c r="C111" s="436"/>
      <c r="D111" s="436"/>
      <c r="E111" s="436"/>
      <c r="F111" s="436"/>
      <c r="G111" s="436"/>
      <c r="J111" s="436" t="s">
        <v>55</v>
      </c>
      <c r="K111" s="436"/>
      <c r="L111" s="436"/>
      <c r="M111" s="436"/>
      <c r="N111" s="436"/>
      <c r="O111" s="436"/>
      <c r="R111" s="436" t="s">
        <v>56</v>
      </c>
      <c r="S111" s="436"/>
      <c r="T111" s="436"/>
      <c r="U111" s="436"/>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c r="B114" s="437"/>
      <c r="C114" s="437"/>
      <c r="D114" s="437"/>
      <c r="E114" s="437"/>
      <c r="F114" s="437"/>
      <c r="G114" s="437"/>
      <c r="J114" s="436"/>
      <c r="K114" s="436"/>
      <c r="L114" s="436"/>
      <c r="M114" s="436"/>
      <c r="N114" s="436"/>
      <c r="O114" s="436"/>
      <c r="R114" s="437"/>
      <c r="S114" s="437"/>
      <c r="T114" s="437"/>
      <c r="U114" s="437"/>
    </row>
    <row r="115" spans="2:21" ht="15.75" thickBot="1">
      <c r="B115" s="438"/>
      <c r="C115" s="438"/>
      <c r="D115" s="438"/>
      <c r="E115" s="438"/>
      <c r="F115" s="438"/>
      <c r="G115" s="438"/>
      <c r="H115" s="26"/>
      <c r="I115" s="26"/>
      <c r="J115" s="439"/>
      <c r="K115" s="439"/>
      <c r="L115" s="439"/>
      <c r="M115" s="439"/>
      <c r="N115" s="439"/>
      <c r="O115" s="439"/>
      <c r="P115" s="26"/>
      <c r="Q115" s="26"/>
      <c r="R115" s="438"/>
      <c r="S115" s="438"/>
      <c r="T115" s="438"/>
      <c r="U115" s="438"/>
    </row>
    <row r="116" spans="2:21">
      <c r="B116" s="432" t="s">
        <v>65</v>
      </c>
      <c r="C116" s="432"/>
      <c r="D116" s="432"/>
      <c r="E116" s="432"/>
      <c r="F116" s="432"/>
      <c r="G116" s="432"/>
      <c r="H116" s="28"/>
      <c r="I116" s="28"/>
      <c r="J116" s="432" t="s">
        <v>66</v>
      </c>
      <c r="K116" s="432"/>
      <c r="L116" s="432"/>
      <c r="M116" s="432"/>
      <c r="N116" s="432"/>
      <c r="O116" s="432"/>
      <c r="P116" s="26"/>
      <c r="Q116" s="26"/>
      <c r="R116" s="432" t="s">
        <v>67</v>
      </c>
      <c r="S116" s="432"/>
      <c r="T116" s="432"/>
      <c r="U116" s="432"/>
    </row>
    <row r="117" spans="2:21" ht="33.75" customHeight="1">
      <c r="B117" s="433" t="s">
        <v>68</v>
      </c>
      <c r="C117" s="433"/>
      <c r="D117" s="433"/>
      <c r="E117" s="433"/>
      <c r="F117" s="433"/>
      <c r="G117" s="433"/>
      <c r="J117" s="434" t="s">
        <v>69</v>
      </c>
      <c r="K117" s="434"/>
      <c r="L117" s="434"/>
      <c r="M117" s="434"/>
      <c r="N117" s="434"/>
      <c r="O117" s="434"/>
      <c r="R117" s="434" t="s">
        <v>70</v>
      </c>
      <c r="S117" s="434"/>
      <c r="T117" s="434"/>
      <c r="U117" s="434"/>
    </row>
  </sheetData>
  <mergeCells count="323">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O39:Q39"/>
    <mergeCell ref="B38:D38"/>
    <mergeCell ref="E38:F38"/>
    <mergeCell ref="G38:H38"/>
    <mergeCell ref="I38:K38"/>
    <mergeCell ref="L38:N38"/>
    <mergeCell ref="O38:Q38"/>
    <mergeCell ref="L39:N39"/>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51:F51"/>
    <mergeCell ref="G51:H51"/>
    <mergeCell ref="B52:F52"/>
    <mergeCell ref="G52:H52"/>
    <mergeCell ref="B53:F53"/>
    <mergeCell ref="G53:H53"/>
    <mergeCell ref="L47:N47"/>
    <mergeCell ref="O47:Q47"/>
    <mergeCell ref="R47:T47"/>
    <mergeCell ref="B57:F57"/>
    <mergeCell ref="G57:H57"/>
    <mergeCell ref="B58:F58"/>
    <mergeCell ref="G58:H58"/>
    <mergeCell ref="B59:F59"/>
    <mergeCell ref="G59:H59"/>
    <mergeCell ref="B54:F54"/>
    <mergeCell ref="G54:H54"/>
    <mergeCell ref="B55:F55"/>
    <mergeCell ref="G55:H55"/>
    <mergeCell ref="B56:F56"/>
    <mergeCell ref="G56:H56"/>
    <mergeCell ref="B63:F63"/>
    <mergeCell ref="G63:H63"/>
    <mergeCell ref="B64:F64"/>
    <mergeCell ref="G64:H64"/>
    <mergeCell ref="B65:F65"/>
    <mergeCell ref="G65:H65"/>
    <mergeCell ref="B60:F60"/>
    <mergeCell ref="G60:H60"/>
    <mergeCell ref="B61:F61"/>
    <mergeCell ref="G61:H61"/>
    <mergeCell ref="B62:F62"/>
    <mergeCell ref="G62:H62"/>
    <mergeCell ref="B69:F69"/>
    <mergeCell ref="G69:H69"/>
    <mergeCell ref="B70:F70"/>
    <mergeCell ref="G70:H70"/>
    <mergeCell ref="B66:F66"/>
    <mergeCell ref="G66:H66"/>
    <mergeCell ref="B67:F67"/>
    <mergeCell ref="G67:H67"/>
    <mergeCell ref="B68:F68"/>
    <mergeCell ref="G68:H68"/>
    <mergeCell ref="B75:F75"/>
    <mergeCell ref="G75:H75"/>
    <mergeCell ref="B76:F76"/>
    <mergeCell ref="G76:H76"/>
    <mergeCell ref="B77:F77"/>
    <mergeCell ref="G77:H77"/>
    <mergeCell ref="B72:F72"/>
    <mergeCell ref="G72:H72"/>
    <mergeCell ref="G73:H73"/>
    <mergeCell ref="B74:F74"/>
    <mergeCell ref="G74:H74"/>
    <mergeCell ref="B81:F81"/>
    <mergeCell ref="G81:H81"/>
    <mergeCell ref="B78:F78"/>
    <mergeCell ref="G78:H78"/>
    <mergeCell ref="B79:F79"/>
    <mergeCell ref="G79:H79"/>
    <mergeCell ref="B80:F80"/>
    <mergeCell ref="G80:H80"/>
    <mergeCell ref="G82:H82"/>
    <mergeCell ref="B83:U83"/>
    <mergeCell ref="B84:C85"/>
    <mergeCell ref="D84:I84"/>
    <mergeCell ref="J84:O84"/>
    <mergeCell ref="P84:T84"/>
    <mergeCell ref="D85:E85"/>
    <mergeCell ref="F85:G85"/>
    <mergeCell ref="H85:I85"/>
    <mergeCell ref="J85:K85"/>
    <mergeCell ref="L85:M85"/>
    <mergeCell ref="N85:O85"/>
    <mergeCell ref="P85:Q85"/>
    <mergeCell ref="R85:S85"/>
    <mergeCell ref="T85:U85"/>
    <mergeCell ref="T86:U86"/>
    <mergeCell ref="B87:C87"/>
    <mergeCell ref="D87:E87"/>
    <mergeCell ref="F87:G87"/>
    <mergeCell ref="H87:I87"/>
    <mergeCell ref="J87:K87"/>
    <mergeCell ref="N88:O88"/>
    <mergeCell ref="P88:Q88"/>
    <mergeCell ref="R88:S88"/>
    <mergeCell ref="T88:U88"/>
    <mergeCell ref="B86:C86"/>
    <mergeCell ref="D86:E86"/>
    <mergeCell ref="F86:G86"/>
    <mergeCell ref="H86:I86"/>
    <mergeCell ref="J86:K86"/>
    <mergeCell ref="L86:M86"/>
    <mergeCell ref="N86:O86"/>
    <mergeCell ref="P86:Q86"/>
    <mergeCell ref="R86:S86"/>
    <mergeCell ref="E91:U91"/>
    <mergeCell ref="L87:M87"/>
    <mergeCell ref="N87:O87"/>
    <mergeCell ref="P87:Q87"/>
    <mergeCell ref="R87:S87"/>
    <mergeCell ref="T87:U87"/>
    <mergeCell ref="D88:E88"/>
    <mergeCell ref="F88:G88"/>
    <mergeCell ref="H88:I88"/>
    <mergeCell ref="J88:K88"/>
    <mergeCell ref="L88:M88"/>
    <mergeCell ref="B117:G117"/>
    <mergeCell ref="J117:O117"/>
    <mergeCell ref="R117:U117"/>
    <mergeCell ref="J110:O110"/>
    <mergeCell ref="J111:O111"/>
    <mergeCell ref="R111:U111"/>
    <mergeCell ref="B112:G115"/>
    <mergeCell ref="J112:O115"/>
    <mergeCell ref="R112:U115"/>
    <mergeCell ref="B111:G111"/>
    <mergeCell ref="V21:W22"/>
    <mergeCell ref="X21:Y22"/>
    <mergeCell ref="Z21:AA22"/>
    <mergeCell ref="V47:W48"/>
    <mergeCell ref="X47:Y48"/>
    <mergeCell ref="Z47:AA48"/>
    <mergeCell ref="R39:T39"/>
    <mergeCell ref="B116:G116"/>
    <mergeCell ref="J116:O116"/>
    <mergeCell ref="R116:U116"/>
    <mergeCell ref="B107:G107"/>
    <mergeCell ref="J107:O107"/>
    <mergeCell ref="R107:U107"/>
    <mergeCell ref="B108:G108"/>
    <mergeCell ref="J108:O108"/>
    <mergeCell ref="R108:U108"/>
    <mergeCell ref="B92:U98"/>
    <mergeCell ref="J101:O101"/>
    <mergeCell ref="R101:U101"/>
    <mergeCell ref="B102:G102"/>
    <mergeCell ref="J102:O106"/>
    <mergeCell ref="R102:U106"/>
    <mergeCell ref="B103:G106"/>
    <mergeCell ref="B91:D91"/>
  </mergeCells>
  <conditionalFormatting sqref="W24">
    <cfRule type="cellIs" dxfId="434" priority="97" operator="notEqual">
      <formula>0</formula>
    </cfRule>
    <cfRule type="cellIs" dxfId="433" priority="98" operator="greaterThan">
      <formula>0</formula>
    </cfRule>
  </conditionalFormatting>
  <conditionalFormatting sqref="Y24">
    <cfRule type="cellIs" dxfId="432" priority="95" operator="notEqual">
      <formula>0</formula>
    </cfRule>
  </conditionalFormatting>
  <conditionalFormatting sqref="AA24">
    <cfRule type="cellIs" dxfId="431" priority="96" operator="notEqual">
      <formula>0</formula>
    </cfRule>
  </conditionalFormatting>
  <conditionalFormatting sqref="W74">
    <cfRule type="cellIs" dxfId="430" priority="94" operator="notEqual">
      <formula>0</formula>
    </cfRule>
  </conditionalFormatting>
  <conditionalFormatting sqref="Y74">
    <cfRule type="cellIs" dxfId="429" priority="93" operator="notEqual">
      <formula>0</formula>
    </cfRule>
  </conditionalFormatting>
  <conditionalFormatting sqref="AA74">
    <cfRule type="cellIs" dxfId="428" priority="92" operator="notEqual">
      <formula>0</formula>
    </cfRule>
  </conditionalFormatting>
  <conditionalFormatting sqref="W71">
    <cfRule type="cellIs" dxfId="427" priority="91" operator="notEqual">
      <formula>0</formula>
    </cfRule>
  </conditionalFormatting>
  <conditionalFormatting sqref="Y71">
    <cfRule type="cellIs" dxfId="426" priority="90" operator="notEqual">
      <formula>0</formula>
    </cfRule>
  </conditionalFormatting>
  <conditionalFormatting sqref="AA71">
    <cfRule type="cellIs" dxfId="425" priority="89" operator="notEqual">
      <formula>0</formula>
    </cfRule>
  </conditionalFormatting>
  <conditionalFormatting sqref="W51">
    <cfRule type="cellIs" dxfId="424" priority="88" operator="notEqual">
      <formula>0</formula>
    </cfRule>
  </conditionalFormatting>
  <conditionalFormatting sqref="Y51">
    <cfRule type="cellIs" dxfId="423" priority="87" operator="notEqual">
      <formula>0</formula>
    </cfRule>
  </conditionalFormatting>
  <conditionalFormatting sqref="AA51">
    <cfRule type="cellIs" dxfId="422" priority="86" operator="notEqual">
      <formula>0</formula>
    </cfRule>
  </conditionalFormatting>
  <conditionalFormatting sqref="AA28:AA29">
    <cfRule type="cellIs" dxfId="421" priority="38" operator="notEqual">
      <formula>0</formula>
    </cfRule>
  </conditionalFormatting>
  <conditionalFormatting sqref="Y25:Y26">
    <cfRule type="cellIs" dxfId="420" priority="41" operator="notEqual">
      <formula>0</formula>
    </cfRule>
  </conditionalFormatting>
  <conditionalFormatting sqref="AA31:AA32">
    <cfRule type="cellIs" dxfId="419" priority="34" operator="notEqual">
      <formula>0</formula>
    </cfRule>
  </conditionalFormatting>
  <conditionalFormatting sqref="W25:W26">
    <cfRule type="cellIs" dxfId="418" priority="43" operator="notEqual">
      <formula>0</formula>
    </cfRule>
    <cfRule type="cellIs" dxfId="417" priority="44" operator="greaterThan">
      <formula>0</formula>
    </cfRule>
  </conditionalFormatting>
  <conditionalFormatting sqref="AA25:AA26">
    <cfRule type="cellIs" dxfId="416" priority="42" operator="notEqual">
      <formula>0</formula>
    </cfRule>
  </conditionalFormatting>
  <conditionalFormatting sqref="W28:W29">
    <cfRule type="cellIs" dxfId="415" priority="39" operator="notEqual">
      <formula>0</formula>
    </cfRule>
    <cfRule type="cellIs" dxfId="414" priority="40" operator="greaterThan">
      <formula>0</formula>
    </cfRule>
  </conditionalFormatting>
  <conditionalFormatting sqref="Y28:Y29">
    <cfRule type="cellIs" dxfId="413" priority="37" operator="notEqual">
      <formula>0</formula>
    </cfRule>
  </conditionalFormatting>
  <conditionalFormatting sqref="W31:W32">
    <cfRule type="cellIs" dxfId="412" priority="35" operator="notEqual">
      <formula>0</formula>
    </cfRule>
    <cfRule type="cellIs" dxfId="411" priority="36" operator="greaterThan">
      <formula>0</formula>
    </cfRule>
  </conditionalFormatting>
  <conditionalFormatting sqref="Y31:Y32">
    <cfRule type="cellIs" dxfId="410" priority="33" operator="notEqual">
      <formula>0</formula>
    </cfRule>
  </conditionalFormatting>
  <conditionalFormatting sqref="W34:W35">
    <cfRule type="cellIs" dxfId="409" priority="31" operator="notEqual">
      <formula>0</formula>
    </cfRule>
    <cfRule type="cellIs" dxfId="408" priority="32" operator="greaterThan">
      <formula>0</formula>
    </cfRule>
  </conditionalFormatting>
  <conditionalFormatting sqref="Y34:Y35">
    <cfRule type="cellIs" dxfId="407" priority="29" operator="notEqual">
      <formula>0</formula>
    </cfRule>
  </conditionalFormatting>
  <conditionalFormatting sqref="AA34:AA35">
    <cfRule type="cellIs" dxfId="406" priority="30" operator="notEqual">
      <formula>0</formula>
    </cfRule>
  </conditionalFormatting>
  <conditionalFormatting sqref="W37">
    <cfRule type="cellIs" dxfId="405" priority="27" operator="notEqual">
      <formula>0</formula>
    </cfRule>
    <cfRule type="cellIs" dxfId="404" priority="28" operator="greaterThan">
      <formula>0</formula>
    </cfRule>
  </conditionalFormatting>
  <conditionalFormatting sqref="Y37">
    <cfRule type="cellIs" dxfId="403" priority="25" operator="notEqual">
      <formula>0</formula>
    </cfRule>
  </conditionalFormatting>
  <conditionalFormatting sqref="AA37">
    <cfRule type="cellIs" dxfId="402" priority="26" operator="notEqual">
      <formula>0</formula>
    </cfRule>
  </conditionalFormatting>
  <conditionalFormatting sqref="W40">
    <cfRule type="cellIs" dxfId="401" priority="23" operator="notEqual">
      <formula>0</formula>
    </cfRule>
    <cfRule type="cellIs" dxfId="400" priority="24" operator="greaterThan">
      <formula>0</formula>
    </cfRule>
  </conditionalFormatting>
  <conditionalFormatting sqref="Y40">
    <cfRule type="cellIs" dxfId="399" priority="21" operator="notEqual">
      <formula>0</formula>
    </cfRule>
  </conditionalFormatting>
  <conditionalFormatting sqref="AA40">
    <cfRule type="cellIs" dxfId="398" priority="22" operator="notEqual">
      <formula>0</formula>
    </cfRule>
  </conditionalFormatting>
  <conditionalFormatting sqref="W42">
    <cfRule type="cellIs" dxfId="397" priority="19" operator="notEqual">
      <formula>0</formula>
    </cfRule>
    <cfRule type="cellIs" dxfId="396" priority="20" operator="greaterThan">
      <formula>0</formula>
    </cfRule>
  </conditionalFormatting>
  <conditionalFormatting sqref="Y42">
    <cfRule type="cellIs" dxfId="395" priority="17" operator="notEqual">
      <formula>0</formula>
    </cfRule>
  </conditionalFormatting>
  <conditionalFormatting sqref="AA42">
    <cfRule type="cellIs" dxfId="394" priority="18" operator="notEqual">
      <formula>0</formula>
    </cfRule>
  </conditionalFormatting>
  <conditionalFormatting sqref="W39">
    <cfRule type="cellIs" dxfId="393" priority="15" operator="notEqual">
      <formula>0</formula>
    </cfRule>
    <cfRule type="cellIs" dxfId="392" priority="16" operator="greaterThan">
      <formula>0</formula>
    </cfRule>
  </conditionalFormatting>
  <conditionalFormatting sqref="Y39">
    <cfRule type="cellIs" dxfId="391" priority="13" operator="notEqual">
      <formula>0</formula>
    </cfRule>
  </conditionalFormatting>
  <conditionalFormatting sqref="AA39">
    <cfRule type="cellIs" dxfId="390" priority="14" operator="notEqual">
      <formula>0</formula>
    </cfRule>
  </conditionalFormatting>
  <conditionalFormatting sqref="W52:W69">
    <cfRule type="cellIs" dxfId="389" priority="12" operator="notEqual">
      <formula>0</formula>
    </cfRule>
  </conditionalFormatting>
  <conditionalFormatting sqref="Y52:Y69">
    <cfRule type="cellIs" dxfId="388" priority="11" operator="notEqual">
      <formula>0</formula>
    </cfRule>
  </conditionalFormatting>
  <conditionalFormatting sqref="AA52:AA69">
    <cfRule type="cellIs" dxfId="387" priority="10" operator="notEqual">
      <formula>0</formula>
    </cfRule>
  </conditionalFormatting>
  <conditionalFormatting sqref="W72">
    <cfRule type="cellIs" dxfId="386" priority="9" operator="notEqual">
      <formula>0</formula>
    </cfRule>
  </conditionalFormatting>
  <conditionalFormatting sqref="Y72">
    <cfRule type="cellIs" dxfId="385" priority="8" operator="notEqual">
      <formula>0</formula>
    </cfRule>
  </conditionalFormatting>
  <conditionalFormatting sqref="AA72">
    <cfRule type="cellIs" dxfId="384" priority="7" operator="notEqual">
      <formula>0</formula>
    </cfRule>
  </conditionalFormatting>
  <conditionalFormatting sqref="W75:W76">
    <cfRule type="cellIs" dxfId="383" priority="6" operator="notEqual">
      <formula>0</formula>
    </cfRule>
  </conditionalFormatting>
  <conditionalFormatting sqref="Y75:Y76">
    <cfRule type="cellIs" dxfId="382" priority="5" operator="notEqual">
      <formula>0</formula>
    </cfRule>
  </conditionalFormatting>
  <conditionalFormatting sqref="AA75:AA76">
    <cfRule type="cellIs" dxfId="381" priority="4" operator="notEqual">
      <formula>0</formula>
    </cfRule>
  </conditionalFormatting>
  <conditionalFormatting sqref="W77:W81">
    <cfRule type="cellIs" dxfId="380" priority="3" operator="notEqual">
      <formula>0</formula>
    </cfRule>
  </conditionalFormatting>
  <conditionalFormatting sqref="Y77:Y81">
    <cfRule type="cellIs" dxfId="379" priority="2" operator="notEqual">
      <formula>0</formula>
    </cfRule>
  </conditionalFormatting>
  <conditionalFormatting sqref="AA77:AA81">
    <cfRule type="cellIs" dxfId="378" priority="1" operator="notEqual">
      <formula>0</formula>
    </cfRule>
  </conditionalFormatting>
  <pageMargins left="0.86614173228346458" right="0" top="0.15748031496062992" bottom="0.15748031496062992" header="0.15748031496062992" footer="0.15748031496062992"/>
  <pageSetup scale="4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16"/>
  <sheetViews>
    <sheetView zoomScale="66" zoomScaleNormal="66" workbookViewId="0">
      <selection activeCell="O3" sqref="O3"/>
    </sheetView>
  </sheetViews>
  <sheetFormatPr baseColWidth="10" defaultRowHeight="15"/>
  <cols>
    <col min="1" max="1" width="1" style="252" customWidth="1"/>
    <col min="2" max="2" width="8.28515625" style="252" customWidth="1"/>
    <col min="3" max="3" width="14.140625" style="252" customWidth="1"/>
    <col min="4" max="4" width="8.42578125" style="252" customWidth="1"/>
    <col min="5" max="5" width="8.5703125" style="252" customWidth="1"/>
    <col min="6" max="6" width="19.140625" style="252" customWidth="1"/>
    <col min="7" max="8" width="11.42578125" style="252"/>
    <col min="9" max="9" width="12.7109375" style="252" customWidth="1"/>
    <col min="10" max="10" width="17.42578125" style="252" customWidth="1"/>
    <col min="11" max="12" width="12.7109375" style="252" customWidth="1"/>
    <col min="13" max="13" width="18.5703125" style="252" customWidth="1"/>
    <col min="14" max="15" width="12.7109375" style="252" customWidth="1"/>
    <col min="16" max="16" width="20.140625" style="252" customWidth="1"/>
    <col min="17" max="18" width="12.7109375" style="252" customWidth="1"/>
    <col min="19" max="19" width="18" style="252" customWidth="1"/>
    <col min="20" max="20" width="12.7109375" style="252" customWidth="1"/>
    <col min="21" max="21" width="12.85546875" style="252" customWidth="1"/>
    <col min="22" max="22" width="13.85546875" style="252" customWidth="1"/>
    <col min="23" max="23" width="18" style="252" customWidth="1"/>
    <col min="24" max="24" width="14.85546875" style="252" bestFit="1" customWidth="1"/>
    <col min="25" max="25" width="15.5703125" style="252" customWidth="1"/>
    <col min="26" max="16384" width="11.42578125" style="252"/>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252" t="s">
        <v>1</v>
      </c>
    </row>
    <row r="8" spans="1:21" ht="21.75">
      <c r="B8" s="2"/>
      <c r="C8" s="2"/>
      <c r="D8" s="2"/>
      <c r="E8" s="2"/>
      <c r="F8" s="2"/>
      <c r="G8" s="2"/>
      <c r="H8" s="2"/>
      <c r="I8" s="2"/>
      <c r="J8" s="2"/>
      <c r="K8" s="2"/>
      <c r="L8" s="2"/>
      <c r="M8" s="2"/>
      <c r="N8" s="2"/>
      <c r="O8" s="2"/>
      <c r="P8" s="2"/>
      <c r="Q8" s="2"/>
      <c r="R8" s="2"/>
      <c r="S8" s="2"/>
      <c r="T8" s="2"/>
      <c r="U8" s="2"/>
    </row>
    <row r="9" spans="1:21" ht="15.75" thickBot="1">
      <c r="B9" s="255"/>
      <c r="C9" s="255"/>
      <c r="D9" s="255"/>
      <c r="E9" s="255"/>
      <c r="F9" s="255"/>
      <c r="G9" s="255"/>
      <c r="H9" s="255"/>
      <c r="I9" s="255"/>
      <c r="J9" s="255"/>
      <c r="K9" s="255"/>
      <c r="L9" s="255"/>
      <c r="M9" s="255"/>
      <c r="N9" s="255"/>
      <c r="O9" s="255"/>
      <c r="P9" s="255"/>
      <c r="Q9" s="255"/>
      <c r="R9" s="255"/>
      <c r="S9" s="255"/>
      <c r="T9" s="255"/>
      <c r="U9" s="255"/>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253"/>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253"/>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253"/>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253"/>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253"/>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253"/>
      <c r="B16" s="611" t="s">
        <v>11</v>
      </c>
      <c r="C16" s="612"/>
      <c r="D16" s="612"/>
      <c r="E16" s="612"/>
      <c r="F16" s="613"/>
      <c r="G16" s="633" t="s">
        <v>117</v>
      </c>
      <c r="H16" s="634"/>
      <c r="I16" s="634"/>
      <c r="J16" s="634"/>
      <c r="K16" s="634"/>
      <c r="L16" s="634"/>
      <c r="M16" s="634"/>
      <c r="N16" s="634"/>
      <c r="O16" s="634"/>
      <c r="P16" s="634"/>
      <c r="Q16" s="634"/>
      <c r="R16" s="634"/>
      <c r="S16" s="634"/>
      <c r="T16" s="634"/>
      <c r="U16" s="635"/>
    </row>
    <row r="17" spans="1:27" ht="15.75" customHeight="1" thickBot="1">
      <c r="A17" s="253"/>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253"/>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253"/>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c r="A21" s="253"/>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15.75" thickBot="1">
      <c r="A22" s="253"/>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74"/>
      <c r="W23" s="345"/>
      <c r="X23" s="345"/>
      <c r="Y23" s="345"/>
      <c r="Z23" s="345"/>
      <c r="AA23" s="345"/>
    </row>
    <row r="24" spans="1:27" s="112" customFormat="1">
      <c r="A24" s="111"/>
      <c r="B24" s="538" t="s">
        <v>23</v>
      </c>
      <c r="C24" s="539"/>
      <c r="D24" s="540"/>
      <c r="E24" s="541" t="s">
        <v>24</v>
      </c>
      <c r="F24" s="542"/>
      <c r="G24" s="513">
        <v>950</v>
      </c>
      <c r="H24" s="513"/>
      <c r="I24" s="662">
        <v>60</v>
      </c>
      <c r="J24" s="663"/>
      <c r="K24" s="664"/>
      <c r="L24" s="655">
        <v>90</v>
      </c>
      <c r="M24" s="656"/>
      <c r="N24" s="656"/>
      <c r="O24" s="665">
        <f>+I24+'SEPTIEMBRE (2)'!O24:Q24</f>
        <v>910</v>
      </c>
      <c r="P24" s="666"/>
      <c r="Q24" s="666"/>
      <c r="R24" s="669">
        <f>+L24+'SEPTIEMBRE (2)'!R24:T24</f>
        <v>1876</v>
      </c>
      <c r="S24" s="670"/>
      <c r="T24" s="671"/>
      <c r="U24" s="115">
        <f>+R24/G24</f>
        <v>1.9747368421052631</v>
      </c>
      <c r="V24" s="381">
        <f>+I24+'SEPTIEMBRE (2)'!O24</f>
        <v>910</v>
      </c>
      <c r="W24" s="374">
        <f>+O24-V24</f>
        <v>0</v>
      </c>
      <c r="X24" s="381">
        <f>+L24+'SEPTIEMBRE (2)'!R24</f>
        <v>1876</v>
      </c>
      <c r="Y24" s="374">
        <f>+R24-X24</f>
        <v>0</v>
      </c>
      <c r="Z24" s="375">
        <f>+X24/G24</f>
        <v>1.9747368421052631</v>
      </c>
      <c r="AA24" s="374">
        <f>+U24-Z24</f>
        <v>0</v>
      </c>
    </row>
    <row r="25" spans="1:27" s="112" customFormat="1">
      <c r="A25" s="113"/>
      <c r="B25" s="538" t="s">
        <v>58</v>
      </c>
      <c r="C25" s="553"/>
      <c r="D25" s="554"/>
      <c r="E25" s="541" t="s">
        <v>25</v>
      </c>
      <c r="F25" s="542"/>
      <c r="G25" s="551">
        <v>398</v>
      </c>
      <c r="H25" s="513"/>
      <c r="I25" s="662">
        <v>20</v>
      </c>
      <c r="J25" s="663"/>
      <c r="K25" s="664"/>
      <c r="L25" s="655">
        <v>30</v>
      </c>
      <c r="M25" s="656"/>
      <c r="N25" s="656"/>
      <c r="O25" s="665">
        <f>+I25+'SEPTIEMBRE (2)'!O25:Q25</f>
        <v>381</v>
      </c>
      <c r="P25" s="666"/>
      <c r="Q25" s="666"/>
      <c r="R25" s="669">
        <f>+L25+'SEPTIEMBRE (2)'!R25:T25</f>
        <v>1023</v>
      </c>
      <c r="S25" s="670"/>
      <c r="T25" s="671"/>
      <c r="U25" s="115">
        <f t="shared" ref="U25:U42" si="0">+R25/G25</f>
        <v>2.5703517587939699</v>
      </c>
      <c r="V25" s="381">
        <f>+I25+'SEPTIEMBRE (2)'!O25</f>
        <v>381</v>
      </c>
      <c r="W25" s="374">
        <f t="shared" ref="W25:W26" si="1">+O25-V25</f>
        <v>0</v>
      </c>
      <c r="X25" s="381">
        <f>+L25+'SEPTIEMBRE (2)'!R25</f>
        <v>1023</v>
      </c>
      <c r="Y25" s="374">
        <f t="shared" ref="Y25:Y26" si="2">+R25-X25</f>
        <v>0</v>
      </c>
      <c r="Z25" s="375">
        <f t="shared" ref="Z25:Z26" si="3">+X25/G25</f>
        <v>2.5703517587939699</v>
      </c>
      <c r="AA25" s="374">
        <f t="shared" ref="AA25:AA26" si="4">+U25-Z25</f>
        <v>0</v>
      </c>
    </row>
    <row r="26" spans="1:27" s="112" customFormat="1">
      <c r="A26" s="111"/>
      <c r="B26" s="538" t="s">
        <v>26</v>
      </c>
      <c r="C26" s="539"/>
      <c r="D26" s="540"/>
      <c r="E26" s="541" t="s">
        <v>25</v>
      </c>
      <c r="F26" s="542"/>
      <c r="G26" s="513">
        <v>1570</v>
      </c>
      <c r="H26" s="514"/>
      <c r="I26" s="662">
        <v>80</v>
      </c>
      <c r="J26" s="663"/>
      <c r="K26" s="664"/>
      <c r="L26" s="655">
        <v>120</v>
      </c>
      <c r="M26" s="656"/>
      <c r="N26" s="656"/>
      <c r="O26" s="665">
        <f>+I26+'SEPTIEMBRE (2)'!O26:Q26</f>
        <v>1502</v>
      </c>
      <c r="P26" s="666"/>
      <c r="Q26" s="666"/>
      <c r="R26" s="669">
        <f>+L26+'SEPTIEMBRE (2)'!R26:T26</f>
        <v>4005</v>
      </c>
      <c r="S26" s="670"/>
      <c r="T26" s="671"/>
      <c r="U26" s="115">
        <f t="shared" si="0"/>
        <v>2.5509554140127388</v>
      </c>
      <c r="V26" s="381">
        <f>+I26+'SEPTIEMBRE (2)'!O26</f>
        <v>1502</v>
      </c>
      <c r="W26" s="374">
        <f t="shared" si="1"/>
        <v>0</v>
      </c>
      <c r="X26" s="381">
        <f>+L26+'SEPTIEMBRE (2)'!R26</f>
        <v>4005</v>
      </c>
      <c r="Y26" s="374">
        <f t="shared" si="2"/>
        <v>0</v>
      </c>
      <c r="Z26" s="375">
        <f t="shared" si="3"/>
        <v>2.5509554140127388</v>
      </c>
      <c r="AA26" s="374">
        <f t="shared" si="4"/>
        <v>0</v>
      </c>
    </row>
    <row r="27" spans="1:27"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row>
    <row r="28" spans="1:27" s="112" customFormat="1" ht="15" customHeight="1">
      <c r="A28" s="111"/>
      <c r="B28" s="538" t="s">
        <v>28</v>
      </c>
      <c r="C28" s="553"/>
      <c r="D28" s="554"/>
      <c r="E28" s="541" t="s">
        <v>24</v>
      </c>
      <c r="F28" s="542"/>
      <c r="G28" s="551">
        <v>750</v>
      </c>
      <c r="H28" s="513"/>
      <c r="I28" s="665">
        <v>90</v>
      </c>
      <c r="J28" s="668"/>
      <c r="K28" s="673"/>
      <c r="L28" s="513">
        <v>50</v>
      </c>
      <c r="M28" s="513"/>
      <c r="N28" s="513"/>
      <c r="O28" s="665">
        <f>+I28+'SEPTIEMBRE (2)'!O28:Q28</f>
        <v>570</v>
      </c>
      <c r="P28" s="668"/>
      <c r="Q28" s="668"/>
      <c r="R28" s="727">
        <v>406</v>
      </c>
      <c r="S28" s="678"/>
      <c r="T28" s="667"/>
      <c r="U28" s="115">
        <f t="shared" si="0"/>
        <v>0.54133333333333333</v>
      </c>
      <c r="V28" s="381">
        <f>+I28+'SEPTIEMBRE (2)'!O28</f>
        <v>570</v>
      </c>
      <c r="W28" s="374">
        <f t="shared" ref="W28:W29" si="5">+O28-V28</f>
        <v>0</v>
      </c>
      <c r="X28" s="381">
        <f>+L28+'SEPTIEMBRE (2)'!R28</f>
        <v>406</v>
      </c>
      <c r="Y28" s="374">
        <f t="shared" ref="Y28:Y29" si="6">+R28-X28</f>
        <v>0</v>
      </c>
      <c r="Z28" s="375">
        <f t="shared" ref="Z28:Z29" si="7">+X28/G28</f>
        <v>0.54133333333333333</v>
      </c>
      <c r="AA28" s="374">
        <f t="shared" ref="AA28:AA29" si="8">+U28-Z28</f>
        <v>0</v>
      </c>
    </row>
    <row r="29" spans="1:27" s="112" customFormat="1" ht="15" customHeight="1">
      <c r="A29" s="111"/>
      <c r="B29" s="538" t="s">
        <v>29</v>
      </c>
      <c r="C29" s="553"/>
      <c r="D29" s="554"/>
      <c r="E29" s="541" t="s">
        <v>25</v>
      </c>
      <c r="F29" s="542"/>
      <c r="G29" s="551">
        <v>85</v>
      </c>
      <c r="H29" s="513"/>
      <c r="I29" s="665">
        <v>14</v>
      </c>
      <c r="J29" s="668"/>
      <c r="K29" s="673"/>
      <c r="L29" s="513">
        <v>6</v>
      </c>
      <c r="M29" s="513"/>
      <c r="N29" s="513"/>
      <c r="O29" s="665">
        <f>+I29+'SEPTIEMBRE (2)'!O29:Q29</f>
        <v>60</v>
      </c>
      <c r="P29" s="668"/>
      <c r="Q29" s="668"/>
      <c r="R29" s="727">
        <v>38</v>
      </c>
      <c r="S29" s="678"/>
      <c r="T29" s="667"/>
      <c r="U29" s="115">
        <f t="shared" si="0"/>
        <v>0.44705882352941179</v>
      </c>
      <c r="V29" s="381">
        <f>+I29+'SEPTIEMBRE (2)'!O29</f>
        <v>60</v>
      </c>
      <c r="W29" s="374">
        <f t="shared" si="5"/>
        <v>0</v>
      </c>
      <c r="X29" s="381">
        <f>+L29+'SEPTIEMBRE (2)'!R29</f>
        <v>38</v>
      </c>
      <c r="Y29" s="374">
        <f t="shared" si="6"/>
        <v>0</v>
      </c>
      <c r="Z29" s="375">
        <f t="shared" si="7"/>
        <v>0.44705882352941179</v>
      </c>
      <c r="AA29" s="374">
        <f t="shared" si="8"/>
        <v>0</v>
      </c>
    </row>
    <row r="30" spans="1:27" s="112" customFormat="1" ht="15" customHeight="1">
      <c r="A30" s="111"/>
      <c r="B30" s="548" t="s">
        <v>30</v>
      </c>
      <c r="C30" s="556"/>
      <c r="D30" s="557"/>
      <c r="E30" s="242"/>
      <c r="F30" s="243"/>
      <c r="G30" s="244"/>
      <c r="H30" s="238"/>
      <c r="I30" s="247"/>
      <c r="J30" s="246"/>
      <c r="K30" s="248"/>
      <c r="L30" s="238"/>
      <c r="M30" s="238"/>
      <c r="N30" s="238"/>
      <c r="O30" s="247"/>
      <c r="P30" s="246"/>
      <c r="Q30" s="246"/>
      <c r="R30" s="123"/>
      <c r="S30" s="249"/>
      <c r="T30" s="125"/>
      <c r="U30" s="115"/>
    </row>
    <row r="31" spans="1:27" s="112" customFormat="1" ht="15" customHeight="1">
      <c r="A31" s="111"/>
      <c r="B31" s="538" t="s">
        <v>28</v>
      </c>
      <c r="C31" s="553"/>
      <c r="D31" s="554"/>
      <c r="E31" s="541" t="s">
        <v>24</v>
      </c>
      <c r="F31" s="542"/>
      <c r="G31" s="551">
        <v>350</v>
      </c>
      <c r="H31" s="513"/>
      <c r="I31" s="665">
        <v>0</v>
      </c>
      <c r="J31" s="668"/>
      <c r="K31" s="673"/>
      <c r="L31" s="513">
        <v>0</v>
      </c>
      <c r="M31" s="513"/>
      <c r="N31" s="513"/>
      <c r="O31" s="665">
        <f>+I31+'SEPTIEMBRE (2)'!O31:Q31</f>
        <v>350</v>
      </c>
      <c r="P31" s="668"/>
      <c r="Q31" s="668"/>
      <c r="R31" s="727">
        <v>0</v>
      </c>
      <c r="S31" s="678"/>
      <c r="T31" s="667"/>
      <c r="U31" s="115">
        <f t="shared" si="0"/>
        <v>0</v>
      </c>
      <c r="V31" s="381">
        <f>+I31+'SEPTIEMBRE (2)'!O31</f>
        <v>350</v>
      </c>
      <c r="W31" s="374">
        <f t="shared" ref="W31:W32" si="9">+O31-V31</f>
        <v>0</v>
      </c>
      <c r="X31" s="381">
        <f>+L31+'SEPTIEMBRE (2)'!R31</f>
        <v>0</v>
      </c>
      <c r="Y31" s="374">
        <f t="shared" ref="Y31:Y32" si="10">+R31-X31</f>
        <v>0</v>
      </c>
      <c r="Z31" s="375">
        <f t="shared" ref="Z31:Z32" si="11">+X31/G31</f>
        <v>0</v>
      </c>
      <c r="AA31" s="374">
        <f t="shared" ref="AA31:AA32" si="12">+U31-Z31</f>
        <v>0</v>
      </c>
    </row>
    <row r="32" spans="1:27" s="112" customFormat="1" ht="15" customHeight="1">
      <c r="A32" s="111"/>
      <c r="B32" s="538" t="s">
        <v>29</v>
      </c>
      <c r="C32" s="553"/>
      <c r="D32" s="554"/>
      <c r="E32" s="541" t="s">
        <v>25</v>
      </c>
      <c r="F32" s="542"/>
      <c r="G32" s="551">
        <v>70</v>
      </c>
      <c r="H32" s="513"/>
      <c r="I32" s="665">
        <v>0</v>
      </c>
      <c r="J32" s="668"/>
      <c r="K32" s="673"/>
      <c r="L32" s="513">
        <v>0</v>
      </c>
      <c r="M32" s="513"/>
      <c r="N32" s="513"/>
      <c r="O32" s="665">
        <f>+I32+'SEPTIEMBRE (2)'!O32:Q32</f>
        <v>70</v>
      </c>
      <c r="P32" s="668"/>
      <c r="Q32" s="668"/>
      <c r="R32" s="727">
        <v>0</v>
      </c>
      <c r="S32" s="678"/>
      <c r="T32" s="667"/>
      <c r="U32" s="115">
        <f t="shared" si="0"/>
        <v>0</v>
      </c>
      <c r="V32" s="381">
        <f>+I32+'SEPTIEMBRE (2)'!O32</f>
        <v>70</v>
      </c>
      <c r="W32" s="374">
        <f t="shared" si="9"/>
        <v>0</v>
      </c>
      <c r="X32" s="381">
        <f>+L32+'SEPTIEMBRE (2)'!R32</f>
        <v>0</v>
      </c>
      <c r="Y32" s="374">
        <f t="shared" si="10"/>
        <v>0</v>
      </c>
      <c r="Z32" s="375">
        <f t="shared" si="11"/>
        <v>0</v>
      </c>
      <c r="AA32" s="374">
        <f t="shared" si="12"/>
        <v>0</v>
      </c>
    </row>
    <row r="33" spans="1:27"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row>
    <row r="34" spans="1:27" s="112" customFormat="1">
      <c r="A34" s="111"/>
      <c r="B34" s="538" t="s">
        <v>28</v>
      </c>
      <c r="C34" s="553"/>
      <c r="D34" s="554"/>
      <c r="E34" s="541" t="s">
        <v>24</v>
      </c>
      <c r="F34" s="542"/>
      <c r="G34" s="551">
        <v>350</v>
      </c>
      <c r="H34" s="513"/>
      <c r="I34" s="665">
        <v>25</v>
      </c>
      <c r="J34" s="668"/>
      <c r="K34" s="673"/>
      <c r="L34" s="513">
        <v>0</v>
      </c>
      <c r="M34" s="513"/>
      <c r="N34" s="513"/>
      <c r="O34" s="665">
        <f>+I34+'SEPTIEMBRE (2)'!O34:Q34</f>
        <v>350</v>
      </c>
      <c r="P34" s="668"/>
      <c r="Q34" s="668"/>
      <c r="R34" s="665">
        <v>208</v>
      </c>
      <c r="S34" s="668"/>
      <c r="T34" s="673"/>
      <c r="U34" s="115">
        <f t="shared" si="0"/>
        <v>0.59428571428571431</v>
      </c>
      <c r="V34" s="381">
        <f>+I34+'SEPTIEMBRE (2)'!O34</f>
        <v>350</v>
      </c>
      <c r="W34" s="374">
        <f t="shared" ref="W34:W35" si="13">+O34-V34</f>
        <v>0</v>
      </c>
      <c r="X34" s="381">
        <f>+L34+'SEPTIEMBRE (2)'!R34</f>
        <v>208</v>
      </c>
      <c r="Y34" s="374">
        <f t="shared" ref="Y34:Y35" si="14">+R34-X34</f>
        <v>0</v>
      </c>
      <c r="Z34" s="375">
        <f t="shared" ref="Z34:Z35" si="15">+X34/G34</f>
        <v>0.59428571428571431</v>
      </c>
      <c r="AA34" s="374">
        <f t="shared" ref="AA34:AA35" si="16">+U34-Z34</f>
        <v>0</v>
      </c>
    </row>
    <row r="35" spans="1:27" s="112" customFormat="1" ht="15" customHeight="1">
      <c r="A35" s="111"/>
      <c r="B35" s="538" t="s">
        <v>29</v>
      </c>
      <c r="C35" s="553"/>
      <c r="D35" s="554"/>
      <c r="E35" s="541" t="s">
        <v>25</v>
      </c>
      <c r="F35" s="542"/>
      <c r="G35" s="562">
        <v>120</v>
      </c>
      <c r="H35" s="563"/>
      <c r="I35" s="665">
        <v>15</v>
      </c>
      <c r="J35" s="666"/>
      <c r="K35" s="667"/>
      <c r="L35" s="513">
        <v>0</v>
      </c>
      <c r="M35" s="513"/>
      <c r="N35" s="513"/>
      <c r="O35" s="665">
        <f>+I35+'SEPTIEMBRE (2)'!O35:Q35</f>
        <v>120</v>
      </c>
      <c r="P35" s="668"/>
      <c r="Q35" s="668"/>
      <c r="R35" s="665">
        <v>16</v>
      </c>
      <c r="S35" s="666"/>
      <c r="T35" s="667"/>
      <c r="U35" s="115">
        <f t="shared" si="0"/>
        <v>0.13333333333333333</v>
      </c>
      <c r="V35" s="381">
        <f>+I35+'SEPTIEMBRE (2)'!O35</f>
        <v>120</v>
      </c>
      <c r="W35" s="374">
        <f t="shared" si="13"/>
        <v>0</v>
      </c>
      <c r="X35" s="381">
        <f>+L35+'SEPTIEMBRE (2)'!R35</f>
        <v>16</v>
      </c>
      <c r="Y35" s="374">
        <f t="shared" si="14"/>
        <v>0</v>
      </c>
      <c r="Z35" s="375">
        <f t="shared" si="15"/>
        <v>0.13333333333333333</v>
      </c>
      <c r="AA35" s="374">
        <f t="shared" si="16"/>
        <v>0</v>
      </c>
    </row>
    <row r="36" spans="1:27"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row>
    <row r="37" spans="1:27" s="112" customFormat="1">
      <c r="A37" s="111"/>
      <c r="B37" s="538" t="s">
        <v>32</v>
      </c>
      <c r="C37" s="553"/>
      <c r="D37" s="554"/>
      <c r="E37" s="541" t="s">
        <v>25</v>
      </c>
      <c r="F37" s="542"/>
      <c r="G37" s="551">
        <v>6</v>
      </c>
      <c r="H37" s="513"/>
      <c r="I37" s="665">
        <v>2</v>
      </c>
      <c r="J37" s="668"/>
      <c r="K37" s="673"/>
      <c r="L37" s="513">
        <v>0</v>
      </c>
      <c r="M37" s="513"/>
      <c r="N37" s="513"/>
      <c r="O37" s="665">
        <f>+I37+'SEPTIEMBRE (2)'!O37:Q37</f>
        <v>6</v>
      </c>
      <c r="P37" s="668"/>
      <c r="Q37" s="668"/>
      <c r="R37" s="665">
        <f>+L37+'AGOSTO (2)'!R37:T37</f>
        <v>5</v>
      </c>
      <c r="S37" s="668"/>
      <c r="T37" s="673"/>
      <c r="U37" s="115">
        <f t="shared" si="0"/>
        <v>0.83333333333333337</v>
      </c>
      <c r="V37" s="381">
        <f>+I37+'SEPTIEMBRE (2)'!O37</f>
        <v>6</v>
      </c>
      <c r="W37" s="374">
        <f>+O37-V37</f>
        <v>0</v>
      </c>
      <c r="X37" s="381">
        <f>+L37+'SEPTIEMBRE (2)'!R37</f>
        <v>5</v>
      </c>
      <c r="Y37" s="374">
        <f>+R37-X37</f>
        <v>0</v>
      </c>
      <c r="Z37" s="375">
        <f>+X37/G37</f>
        <v>0.83333333333333337</v>
      </c>
      <c r="AA37" s="374">
        <f>+U37-Z37</f>
        <v>0</v>
      </c>
    </row>
    <row r="38" spans="1:27"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row>
    <row r="39" spans="1:27" s="112" customFormat="1" ht="14.25" customHeight="1">
      <c r="A39" s="111"/>
      <c r="B39" s="538" t="s">
        <v>59</v>
      </c>
      <c r="C39" s="553"/>
      <c r="D39" s="554"/>
      <c r="E39" s="541" t="s">
        <v>25</v>
      </c>
      <c r="F39" s="542"/>
      <c r="G39" s="551">
        <v>12</v>
      </c>
      <c r="H39" s="513"/>
      <c r="I39" s="665">
        <v>1</v>
      </c>
      <c r="J39" s="668"/>
      <c r="K39" s="673"/>
      <c r="L39" s="551">
        <v>1</v>
      </c>
      <c r="M39" s="513"/>
      <c r="N39" s="555"/>
      <c r="O39" s="665">
        <f>+I39+'SEPTIEMBRE (2)'!O39:Q39</f>
        <v>10</v>
      </c>
      <c r="P39" s="668"/>
      <c r="Q39" s="668"/>
      <c r="R39" s="665">
        <v>10</v>
      </c>
      <c r="S39" s="668"/>
      <c r="T39" s="673"/>
      <c r="U39" s="115">
        <v>0.83330000000000004</v>
      </c>
      <c r="V39" s="381">
        <f>+I39+'SEPTIEMBRE (2)'!O39</f>
        <v>10</v>
      </c>
      <c r="W39" s="374">
        <f t="shared" ref="W39:W40" si="17">+O39-V39</f>
        <v>0</v>
      </c>
      <c r="X39" s="381">
        <f>+L39+'SEPTIEMBRE (2)'!R39</f>
        <v>10</v>
      </c>
      <c r="Y39" s="374">
        <f t="shared" ref="Y39:Y40" si="18">+R39-X39</f>
        <v>0</v>
      </c>
      <c r="Z39" s="375">
        <f t="shared" ref="Z39:Z40" si="19">+X39/G39</f>
        <v>0.83333333333333337</v>
      </c>
      <c r="AA39" s="374">
        <f t="shared" ref="AA39:AA40" si="20">+U39-Z39</f>
        <v>-3.3333333333329662E-5</v>
      </c>
    </row>
    <row r="40" spans="1:27" s="112" customFormat="1">
      <c r="A40" s="111"/>
      <c r="B40" s="538" t="s">
        <v>34</v>
      </c>
      <c r="C40" s="553"/>
      <c r="D40" s="554"/>
      <c r="E40" s="541" t="s">
        <v>25</v>
      </c>
      <c r="F40" s="542"/>
      <c r="G40" s="551">
        <v>12</v>
      </c>
      <c r="H40" s="513"/>
      <c r="I40" s="665">
        <v>1</v>
      </c>
      <c r="J40" s="668"/>
      <c r="K40" s="673"/>
      <c r="L40" s="513">
        <v>1</v>
      </c>
      <c r="M40" s="513"/>
      <c r="N40" s="513"/>
      <c r="O40" s="665">
        <f>+I40+'SEPTIEMBRE (2)'!O40:Q40</f>
        <v>10</v>
      </c>
      <c r="P40" s="668"/>
      <c r="Q40" s="668"/>
      <c r="R40" s="665">
        <v>10</v>
      </c>
      <c r="S40" s="668"/>
      <c r="T40" s="673"/>
      <c r="U40" s="115">
        <f t="shared" si="0"/>
        <v>0.83333333333333337</v>
      </c>
      <c r="V40" s="381">
        <f>+I40+'SEPTIEMBRE (2)'!O40</f>
        <v>10</v>
      </c>
      <c r="W40" s="374">
        <f t="shared" si="17"/>
        <v>0</v>
      </c>
      <c r="X40" s="381">
        <f>+L40+'SEPTIEMBRE (2)'!R40</f>
        <v>10</v>
      </c>
      <c r="Y40" s="374">
        <f t="shared" si="18"/>
        <v>0</v>
      </c>
      <c r="Z40" s="375">
        <f t="shared" si="19"/>
        <v>0.83333333333333337</v>
      </c>
      <c r="AA40" s="374">
        <f t="shared" si="20"/>
        <v>0</v>
      </c>
    </row>
    <row r="41" spans="1:27"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row>
    <row r="42" spans="1:27" s="112" customFormat="1" ht="15.75" thickBot="1">
      <c r="A42" s="111"/>
      <c r="B42" s="538" t="s">
        <v>35</v>
      </c>
      <c r="C42" s="539"/>
      <c r="D42" s="540"/>
      <c r="E42" s="541" t="s">
        <v>25</v>
      </c>
      <c r="F42" s="542"/>
      <c r="G42" s="513">
        <v>1</v>
      </c>
      <c r="H42" s="514"/>
      <c r="I42" s="679">
        <v>0</v>
      </c>
      <c r="J42" s="680"/>
      <c r="K42" s="681"/>
      <c r="L42" s="513">
        <v>0</v>
      </c>
      <c r="M42" s="514"/>
      <c r="N42" s="514"/>
      <c r="O42" s="679">
        <v>0</v>
      </c>
      <c r="P42" s="680"/>
      <c r="Q42" s="680"/>
      <c r="R42" s="679">
        <v>0</v>
      </c>
      <c r="S42" s="680"/>
      <c r="T42" s="681"/>
      <c r="U42" s="115">
        <f t="shared" si="0"/>
        <v>0</v>
      </c>
      <c r="V42" s="381">
        <f>+I42+'SEPTIEMBRE (2)'!O42</f>
        <v>0</v>
      </c>
      <c r="W42" s="374">
        <f>+O42-V42</f>
        <v>0</v>
      </c>
      <c r="X42" s="381">
        <f>+L42+'SEPTIEMBRE (2)'!R42</f>
        <v>0</v>
      </c>
      <c r="Y42" s="374">
        <f>+R42-X42</f>
        <v>0</v>
      </c>
      <c r="Z42" s="375">
        <f>+X42/G42</f>
        <v>0</v>
      </c>
      <c r="AA42" s="374">
        <f>+U42-Z42</f>
        <v>0</v>
      </c>
    </row>
    <row r="43" spans="1:27" ht="15.75" thickBot="1">
      <c r="A43" s="253"/>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253"/>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253"/>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253"/>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30" customHeight="1" thickBot="1">
      <c r="A48" s="253"/>
      <c r="B48" s="523"/>
      <c r="C48" s="524"/>
      <c r="D48" s="524"/>
      <c r="E48" s="524"/>
      <c r="F48" s="525"/>
      <c r="G48" s="533"/>
      <c r="H48" s="534"/>
      <c r="I48" s="240" t="s">
        <v>41</v>
      </c>
      <c r="J48" s="236" t="s">
        <v>42</v>
      </c>
      <c r="K48" s="236" t="s">
        <v>43</v>
      </c>
      <c r="L48" s="240" t="s">
        <v>41</v>
      </c>
      <c r="M48" s="236" t="s">
        <v>42</v>
      </c>
      <c r="N48" s="241" t="s">
        <v>43</v>
      </c>
      <c r="O48" s="14" t="s">
        <v>41</v>
      </c>
      <c r="P48" s="240" t="s">
        <v>42</v>
      </c>
      <c r="Q48" s="15" t="s">
        <v>43</v>
      </c>
      <c r="R48" s="16" t="s">
        <v>41</v>
      </c>
      <c r="S48" s="239" t="s">
        <v>42</v>
      </c>
      <c r="T48" s="236" t="s">
        <v>43</v>
      </c>
      <c r="U48" s="509"/>
      <c r="V48" s="608"/>
      <c r="W48" s="609"/>
      <c r="X48" s="608"/>
      <c r="Y48" s="609"/>
      <c r="Z48" s="608"/>
      <c r="AA48" s="609"/>
    </row>
    <row r="49" spans="1:27" ht="15.75" thickBot="1">
      <c r="A49" s="253"/>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ht="15.75" thickBot="1">
      <c r="A50" s="4"/>
      <c r="B50" s="510" t="s">
        <v>22</v>
      </c>
      <c r="C50" s="511"/>
      <c r="D50" s="511"/>
      <c r="E50" s="511"/>
      <c r="F50" s="511"/>
      <c r="G50" s="512"/>
      <c r="H50" s="512"/>
      <c r="I50" s="237"/>
      <c r="J50" s="237"/>
      <c r="K50" s="237"/>
      <c r="L50" s="237"/>
      <c r="M50" s="237"/>
      <c r="N50" s="237"/>
      <c r="O50" s="237"/>
      <c r="P50" s="237"/>
      <c r="Q50" s="237"/>
      <c r="R50" s="237"/>
      <c r="S50" s="237"/>
      <c r="T50" s="237"/>
      <c r="U50" s="104"/>
      <c r="V50" s="345"/>
      <c r="W50" s="345"/>
      <c r="X50" s="345"/>
      <c r="Y50" s="345"/>
      <c r="Z50" s="345"/>
      <c r="AA50" s="345"/>
    </row>
    <row r="51" spans="1:27" ht="33.75" customHeight="1">
      <c r="A51" s="4"/>
      <c r="B51" s="417" t="s">
        <v>88</v>
      </c>
      <c r="C51" s="502"/>
      <c r="D51" s="502"/>
      <c r="E51" s="502"/>
      <c r="F51" s="419"/>
      <c r="G51" s="640">
        <v>5000</v>
      </c>
      <c r="H51" s="641"/>
      <c r="I51" s="146"/>
      <c r="J51" s="147">
        <v>0</v>
      </c>
      <c r="K51" s="42"/>
      <c r="L51" s="75"/>
      <c r="M51" s="42">
        <v>0</v>
      </c>
      <c r="N51" s="75"/>
      <c r="O51" s="42"/>
      <c r="P51" s="75">
        <v>5000</v>
      </c>
      <c r="Q51" s="42"/>
      <c r="R51" s="75"/>
      <c r="S51" s="148"/>
      <c r="T51" s="149"/>
      <c r="U51" s="71">
        <f>S51*100/P51/100</f>
        <v>0</v>
      </c>
      <c r="V51" s="376">
        <f>+J51+'SEPTIEMBRE (2)'!P51</f>
        <v>5000</v>
      </c>
      <c r="W51" s="377">
        <f t="shared" ref="W51" si="21">+P51-V51</f>
        <v>0</v>
      </c>
      <c r="X51" s="377">
        <f>+M51+'SEPTIEMBRE (2)'!S51</f>
        <v>0</v>
      </c>
      <c r="Y51" s="377">
        <f>+S51-X51</f>
        <v>0</v>
      </c>
      <c r="Z51" s="375">
        <f t="shared" ref="Z51" si="22">+X51/G51</f>
        <v>0</v>
      </c>
      <c r="AA51" s="382">
        <f>+U51-Z51</f>
        <v>0</v>
      </c>
    </row>
    <row r="52" spans="1:27" ht="15.75" customHeight="1">
      <c r="A52" s="4"/>
      <c r="B52" s="417" t="s">
        <v>89</v>
      </c>
      <c r="C52" s="418"/>
      <c r="D52" s="418"/>
      <c r="E52" s="418"/>
      <c r="F52" s="419"/>
      <c r="G52" s="640">
        <v>138000</v>
      </c>
      <c r="H52" s="641"/>
      <c r="I52" s="146">
        <v>0</v>
      </c>
      <c r="J52" s="147">
        <v>11500</v>
      </c>
      <c r="K52" s="42">
        <v>0</v>
      </c>
      <c r="L52" s="75">
        <v>0</v>
      </c>
      <c r="M52" s="101">
        <v>10469.49</v>
      </c>
      <c r="N52" s="75">
        <v>0</v>
      </c>
      <c r="O52" s="42">
        <v>0</v>
      </c>
      <c r="P52" s="75">
        <v>115000</v>
      </c>
      <c r="Q52" s="42">
        <v>0</v>
      </c>
      <c r="R52" s="75">
        <v>0</v>
      </c>
      <c r="S52" s="150">
        <f>+M52+'SEPTIEMBRE (2)'!S52</f>
        <v>110685.27</v>
      </c>
      <c r="T52" s="76">
        <v>0</v>
      </c>
      <c r="U52" s="72">
        <f>S52*100/G52/100</f>
        <v>0.8020671739130435</v>
      </c>
      <c r="V52" s="376">
        <f>+J52+'SEPTIEMBRE (2)'!P52</f>
        <v>115000</v>
      </c>
      <c r="W52" s="377">
        <f t="shared" ref="W52:W62" si="23">+P52-V52</f>
        <v>0</v>
      </c>
      <c r="X52" s="377">
        <f>+M52+'SEPTIEMBRE (2)'!S52</f>
        <v>110685.27</v>
      </c>
      <c r="Y52" s="377">
        <f t="shared" ref="Y52:Y62" si="24">+S52-X52</f>
        <v>0</v>
      </c>
      <c r="Z52" s="375">
        <f t="shared" ref="Z52:Z62" si="25">+X52/G52</f>
        <v>0.8020671739130435</v>
      </c>
      <c r="AA52" s="382">
        <f t="shared" ref="AA52:AA62" si="26">+U52-Z52</f>
        <v>0</v>
      </c>
    </row>
    <row r="53" spans="1:27" ht="15.75" customHeight="1">
      <c r="A53" s="4"/>
      <c r="B53" s="417" t="s">
        <v>90</v>
      </c>
      <c r="C53" s="418"/>
      <c r="D53" s="418"/>
      <c r="E53" s="418"/>
      <c r="F53" s="419"/>
      <c r="G53" s="640">
        <v>6500</v>
      </c>
      <c r="H53" s="641"/>
      <c r="I53" s="146"/>
      <c r="J53" s="147">
        <v>500</v>
      </c>
      <c r="K53" s="42"/>
      <c r="L53" s="75"/>
      <c r="M53" s="42">
        <v>0</v>
      </c>
      <c r="N53" s="75"/>
      <c r="O53" s="42"/>
      <c r="P53" s="75">
        <v>500</v>
      </c>
      <c r="Q53" s="42"/>
      <c r="R53" s="75"/>
      <c r="S53" s="150">
        <f>+M53+'SEPTIEMBRE (2)'!S53</f>
        <v>0</v>
      </c>
      <c r="T53" s="76"/>
      <c r="U53" s="72">
        <f t="shared" ref="U53:U71" si="27">S53*100/G53/100</f>
        <v>0</v>
      </c>
      <c r="V53" s="376">
        <f>+J53+'SEPTIEMBRE (2)'!P53</f>
        <v>500</v>
      </c>
      <c r="W53" s="377">
        <f t="shared" si="23"/>
        <v>0</v>
      </c>
      <c r="X53" s="377">
        <f>+M53+'SEPTIEMBRE (2)'!S53</f>
        <v>0</v>
      </c>
      <c r="Y53" s="377">
        <f t="shared" si="24"/>
        <v>0</v>
      </c>
      <c r="Z53" s="375">
        <f t="shared" si="25"/>
        <v>0</v>
      </c>
      <c r="AA53" s="382">
        <f t="shared" si="26"/>
        <v>0</v>
      </c>
    </row>
    <row r="54" spans="1:27" ht="25.5" customHeight="1">
      <c r="A54" s="4"/>
      <c r="B54" s="417" t="s">
        <v>91</v>
      </c>
      <c r="C54" s="418"/>
      <c r="D54" s="418"/>
      <c r="E54" s="418"/>
      <c r="F54" s="419"/>
      <c r="G54" s="640">
        <v>6000</v>
      </c>
      <c r="H54" s="641"/>
      <c r="I54" s="146"/>
      <c r="J54" s="147">
        <v>0</v>
      </c>
      <c r="K54" s="42"/>
      <c r="L54" s="75"/>
      <c r="M54" s="42">
        <v>0</v>
      </c>
      <c r="N54" s="75"/>
      <c r="O54" s="42"/>
      <c r="P54" s="75">
        <v>6000</v>
      </c>
      <c r="Q54" s="42"/>
      <c r="R54" s="75"/>
      <c r="S54" s="150">
        <f>+M54+'SEPTIEMBRE (2)'!S54</f>
        <v>6000</v>
      </c>
      <c r="T54" s="76"/>
      <c r="U54" s="72">
        <f t="shared" si="27"/>
        <v>1</v>
      </c>
      <c r="V54" s="376">
        <f>+J54+'SEPTIEMBRE (2)'!P54</f>
        <v>6000</v>
      </c>
      <c r="W54" s="377">
        <f t="shared" si="23"/>
        <v>0</v>
      </c>
      <c r="X54" s="377">
        <f>+M54+'SEPTIEMBRE (2)'!S54</f>
        <v>6000</v>
      </c>
      <c r="Y54" s="377">
        <f t="shared" si="24"/>
        <v>0</v>
      </c>
      <c r="Z54" s="375">
        <f t="shared" si="25"/>
        <v>1</v>
      </c>
      <c r="AA54" s="382">
        <f t="shared" si="26"/>
        <v>0</v>
      </c>
    </row>
    <row r="55" spans="1:27" ht="15.75" customHeight="1">
      <c r="A55" s="4"/>
      <c r="B55" s="417" t="s">
        <v>92</v>
      </c>
      <c r="C55" s="418"/>
      <c r="D55" s="418"/>
      <c r="E55" s="418"/>
      <c r="F55" s="419"/>
      <c r="G55" s="640">
        <v>83028</v>
      </c>
      <c r="H55" s="641"/>
      <c r="I55" s="146"/>
      <c r="J55" s="147">
        <v>20331.2</v>
      </c>
      <c r="K55" s="42"/>
      <c r="L55" s="75"/>
      <c r="M55" s="42">
        <v>0</v>
      </c>
      <c r="N55" s="75"/>
      <c r="O55" s="42"/>
      <c r="P55" s="75">
        <v>72866.600000000006</v>
      </c>
      <c r="Q55" s="42"/>
      <c r="R55" s="75"/>
      <c r="S55" s="150">
        <f>+M55+'SEPTIEMBRE (2)'!S55</f>
        <v>65592</v>
      </c>
      <c r="T55" s="76"/>
      <c r="U55" s="72">
        <f t="shared" si="27"/>
        <v>0.78999855470443703</v>
      </c>
      <c r="V55" s="376">
        <f>+J55+'SEPTIEMBRE (2)'!P55</f>
        <v>72866.600000000006</v>
      </c>
      <c r="W55" s="377">
        <f t="shared" si="23"/>
        <v>0</v>
      </c>
      <c r="X55" s="377">
        <f>+M55+'SEPTIEMBRE (2)'!S55</f>
        <v>65592</v>
      </c>
      <c r="Y55" s="377">
        <f t="shared" si="24"/>
        <v>0</v>
      </c>
      <c r="Z55" s="375">
        <f t="shared" si="25"/>
        <v>0.78999855470443703</v>
      </c>
      <c r="AA55" s="382">
        <f t="shared" si="26"/>
        <v>0</v>
      </c>
    </row>
    <row r="56" spans="1:27" ht="15.75" customHeight="1">
      <c r="A56" s="4"/>
      <c r="B56" s="417" t="s">
        <v>93</v>
      </c>
      <c r="C56" s="418"/>
      <c r="D56" s="418"/>
      <c r="E56" s="418"/>
      <c r="F56" s="419"/>
      <c r="G56" s="640">
        <v>30500</v>
      </c>
      <c r="H56" s="641"/>
      <c r="I56" s="146">
        <v>0</v>
      </c>
      <c r="J56" s="99">
        <v>0</v>
      </c>
      <c r="K56" s="169"/>
      <c r="L56" s="102">
        <v>0</v>
      </c>
      <c r="M56" s="103">
        <v>0</v>
      </c>
      <c r="N56" s="170"/>
      <c r="O56" s="103">
        <v>0</v>
      </c>
      <c r="P56" s="102">
        <v>0</v>
      </c>
      <c r="Q56" s="169"/>
      <c r="R56" s="102">
        <v>0</v>
      </c>
      <c r="S56" s="150">
        <f>+M56+'SEPTIEMBRE (2)'!S56</f>
        <v>0</v>
      </c>
      <c r="T56" s="171"/>
      <c r="U56" s="72">
        <f t="shared" si="27"/>
        <v>0</v>
      </c>
      <c r="V56" s="376">
        <f>+J56+'SEPTIEMBRE (2)'!P56</f>
        <v>0</v>
      </c>
      <c r="W56" s="377">
        <f t="shared" si="23"/>
        <v>0</v>
      </c>
      <c r="X56" s="377">
        <f>+M56+'SEPTIEMBRE (2)'!S56</f>
        <v>0</v>
      </c>
      <c r="Y56" s="377">
        <f t="shared" si="24"/>
        <v>0</v>
      </c>
      <c r="Z56" s="375">
        <f t="shared" si="25"/>
        <v>0</v>
      </c>
      <c r="AA56" s="382">
        <f t="shared" si="26"/>
        <v>0</v>
      </c>
    </row>
    <row r="57" spans="1:27" ht="15.75" customHeight="1">
      <c r="A57" s="4"/>
      <c r="B57" s="417" t="s">
        <v>94</v>
      </c>
      <c r="C57" s="418"/>
      <c r="D57" s="418"/>
      <c r="E57" s="418"/>
      <c r="F57" s="419"/>
      <c r="G57" s="640">
        <v>1900.23</v>
      </c>
      <c r="H57" s="641"/>
      <c r="I57" s="146"/>
      <c r="J57" s="147"/>
      <c r="K57" s="42"/>
      <c r="L57" s="75"/>
      <c r="M57" s="42">
        <v>0</v>
      </c>
      <c r="N57" s="75"/>
      <c r="O57" s="42"/>
      <c r="P57" s="75">
        <v>1900.23</v>
      </c>
      <c r="Q57" s="42"/>
      <c r="R57" s="75"/>
      <c r="S57" s="150">
        <f>+M57+'SEPTIEMBRE (2)'!S57</f>
        <v>0</v>
      </c>
      <c r="T57" s="76"/>
      <c r="U57" s="72">
        <f t="shared" si="27"/>
        <v>0</v>
      </c>
      <c r="V57" s="376">
        <f>+J57+'SEPTIEMBRE (2)'!P57</f>
        <v>1900.23</v>
      </c>
      <c r="W57" s="377">
        <f t="shared" si="23"/>
        <v>0</v>
      </c>
      <c r="X57" s="377">
        <f>+M57+'SEPTIEMBRE (2)'!S57</f>
        <v>0</v>
      </c>
      <c r="Y57" s="377">
        <f t="shared" si="24"/>
        <v>0</v>
      </c>
      <c r="Z57" s="375">
        <f t="shared" si="25"/>
        <v>0</v>
      </c>
      <c r="AA57" s="382">
        <f t="shared" si="26"/>
        <v>0</v>
      </c>
    </row>
    <row r="58" spans="1:27" ht="15.75" customHeight="1">
      <c r="A58" s="4"/>
      <c r="B58" s="417" t="s">
        <v>95</v>
      </c>
      <c r="C58" s="418"/>
      <c r="D58" s="418"/>
      <c r="E58" s="418"/>
      <c r="F58" s="419"/>
      <c r="G58" s="640">
        <v>1500</v>
      </c>
      <c r="H58" s="641"/>
      <c r="I58" s="146"/>
      <c r="J58" s="147"/>
      <c r="K58" s="42"/>
      <c r="L58" s="75"/>
      <c r="M58" s="42">
        <v>0</v>
      </c>
      <c r="N58" s="75"/>
      <c r="O58" s="42"/>
      <c r="P58" s="75">
        <v>1500</v>
      </c>
      <c r="Q58" s="42"/>
      <c r="R58" s="75"/>
      <c r="S58" s="150">
        <f>+M58+'SEPTIEMBRE (2)'!S58</f>
        <v>0</v>
      </c>
      <c r="T58" s="76"/>
      <c r="U58" s="72">
        <f t="shared" si="27"/>
        <v>0</v>
      </c>
      <c r="V58" s="376">
        <f>+J58+'SEPTIEMBRE (2)'!P58</f>
        <v>1500</v>
      </c>
      <c r="W58" s="377">
        <f t="shared" si="23"/>
        <v>0</v>
      </c>
      <c r="X58" s="377">
        <f>+M58+'SEPTIEMBRE (2)'!S58</f>
        <v>0</v>
      </c>
      <c r="Y58" s="377">
        <f t="shared" si="24"/>
        <v>0</v>
      </c>
      <c r="Z58" s="375">
        <f t="shared" si="25"/>
        <v>0</v>
      </c>
      <c r="AA58" s="382">
        <f t="shared" si="26"/>
        <v>0</v>
      </c>
    </row>
    <row r="59" spans="1:27" ht="15.75" customHeight="1">
      <c r="A59" s="4"/>
      <c r="B59" s="417" t="s">
        <v>96</v>
      </c>
      <c r="C59" s="418"/>
      <c r="D59" s="418"/>
      <c r="E59" s="418"/>
      <c r="F59" s="419"/>
      <c r="G59" s="640">
        <v>1362</v>
      </c>
      <c r="H59" s="641"/>
      <c r="I59" s="146"/>
      <c r="J59" s="147">
        <v>0</v>
      </c>
      <c r="K59" s="42"/>
      <c r="L59" s="75"/>
      <c r="M59" s="42">
        <v>0</v>
      </c>
      <c r="N59" s="75"/>
      <c r="O59" s="42"/>
      <c r="P59" s="75">
        <v>1362</v>
      </c>
      <c r="Q59" s="42"/>
      <c r="R59" s="75"/>
      <c r="S59" s="150">
        <f>+M59+'SEPTIEMBRE (2)'!S59</f>
        <v>1250.02</v>
      </c>
      <c r="T59" s="76"/>
      <c r="U59" s="72">
        <f t="shared" si="27"/>
        <v>0.91778267254038182</v>
      </c>
      <c r="V59" s="376">
        <f>+J59+'SEPTIEMBRE (2)'!P59</f>
        <v>1362</v>
      </c>
      <c r="W59" s="377">
        <f t="shared" si="23"/>
        <v>0</v>
      </c>
      <c r="X59" s="377">
        <f>+M59+'SEPTIEMBRE (2)'!S59</f>
        <v>1250.02</v>
      </c>
      <c r="Y59" s="377">
        <f t="shared" si="24"/>
        <v>0</v>
      </c>
      <c r="Z59" s="375">
        <f t="shared" si="25"/>
        <v>0.91778267254038182</v>
      </c>
      <c r="AA59" s="382">
        <f t="shared" si="26"/>
        <v>0</v>
      </c>
    </row>
    <row r="60" spans="1:27" ht="15.75" customHeight="1">
      <c r="A60" s="4"/>
      <c r="B60" s="417" t="s">
        <v>97</v>
      </c>
      <c r="C60" s="418"/>
      <c r="D60" s="418"/>
      <c r="E60" s="418"/>
      <c r="F60" s="419"/>
      <c r="G60" s="640">
        <v>3500</v>
      </c>
      <c r="H60" s="641"/>
      <c r="I60" s="146"/>
      <c r="J60" s="147"/>
      <c r="K60" s="42"/>
      <c r="L60" s="75"/>
      <c r="M60" s="42">
        <v>0</v>
      </c>
      <c r="N60" s="75"/>
      <c r="O60" s="42"/>
      <c r="P60" s="75">
        <v>3500</v>
      </c>
      <c r="Q60" s="42"/>
      <c r="R60" s="75"/>
      <c r="S60" s="150">
        <f>+M60+'SEPTIEMBRE (2)'!S60</f>
        <v>3248</v>
      </c>
      <c r="T60" s="76"/>
      <c r="U60" s="72">
        <f t="shared" si="27"/>
        <v>0.92799999999999994</v>
      </c>
      <c r="V60" s="376">
        <f>+J60+'SEPTIEMBRE (2)'!P60</f>
        <v>3500</v>
      </c>
      <c r="W60" s="377">
        <f t="shared" si="23"/>
        <v>0</v>
      </c>
      <c r="X60" s="377">
        <f>+M60+'SEPTIEMBRE (2)'!S60</f>
        <v>3248</v>
      </c>
      <c r="Y60" s="377">
        <f t="shared" si="24"/>
        <v>0</v>
      </c>
      <c r="Z60" s="375">
        <f t="shared" si="25"/>
        <v>0.92800000000000005</v>
      </c>
      <c r="AA60" s="382">
        <f t="shared" si="26"/>
        <v>0</v>
      </c>
    </row>
    <row r="61" spans="1:27" ht="16.5" customHeight="1">
      <c r="A61" s="4"/>
      <c r="B61" s="417" t="s">
        <v>98</v>
      </c>
      <c r="C61" s="418"/>
      <c r="D61" s="418"/>
      <c r="E61" s="418"/>
      <c r="F61" s="419"/>
      <c r="G61" s="640">
        <v>19000</v>
      </c>
      <c r="H61" s="641"/>
      <c r="I61" s="146"/>
      <c r="J61" s="147">
        <v>3500</v>
      </c>
      <c r="K61" s="42"/>
      <c r="L61" s="75"/>
      <c r="M61" s="42">
        <v>4468.7</v>
      </c>
      <c r="N61" s="75"/>
      <c r="O61" s="42"/>
      <c r="P61" s="75">
        <v>14500</v>
      </c>
      <c r="Q61" s="42"/>
      <c r="R61" s="75"/>
      <c r="S61" s="150">
        <f>+M61+'SEPTIEMBRE (2)'!S61</f>
        <v>9468.7000000000007</v>
      </c>
      <c r="T61" s="76"/>
      <c r="U61" s="72">
        <f t="shared" si="27"/>
        <v>0.49835263157894744</v>
      </c>
      <c r="V61" s="376">
        <f>+J61+'SEPTIEMBRE (2)'!P61</f>
        <v>14500</v>
      </c>
      <c r="W61" s="377">
        <f t="shared" si="23"/>
        <v>0</v>
      </c>
      <c r="X61" s="377">
        <f>+M61+'SEPTIEMBRE (2)'!S61</f>
        <v>9468.7000000000007</v>
      </c>
      <c r="Y61" s="377">
        <f t="shared" si="24"/>
        <v>0</v>
      </c>
      <c r="Z61" s="375">
        <f t="shared" si="25"/>
        <v>0.49835263157894738</v>
      </c>
      <c r="AA61" s="382">
        <f t="shared" si="26"/>
        <v>0</v>
      </c>
    </row>
    <row r="62" spans="1:27" ht="19.5" customHeight="1">
      <c r="A62" s="4"/>
      <c r="B62" s="417" t="s">
        <v>100</v>
      </c>
      <c r="C62" s="738"/>
      <c r="D62" s="738"/>
      <c r="E62" s="738"/>
      <c r="F62" s="739"/>
      <c r="G62" s="640">
        <v>228000</v>
      </c>
      <c r="H62" s="641"/>
      <c r="I62" s="146">
        <v>0</v>
      </c>
      <c r="J62" s="147">
        <v>19000</v>
      </c>
      <c r="K62" s="42">
        <v>0</v>
      </c>
      <c r="L62" s="75">
        <v>0</v>
      </c>
      <c r="M62" s="42">
        <v>19035.91</v>
      </c>
      <c r="N62" s="75">
        <v>0</v>
      </c>
      <c r="O62" s="42">
        <v>0</v>
      </c>
      <c r="P62" s="75">
        <v>190000</v>
      </c>
      <c r="Q62" s="42">
        <v>0</v>
      </c>
      <c r="R62" s="75">
        <v>0</v>
      </c>
      <c r="S62" s="150">
        <f>+M62+'SEPTIEMBRE (2)'!S63</f>
        <v>174316.48</v>
      </c>
      <c r="T62" s="76"/>
      <c r="U62" s="72">
        <f t="shared" si="27"/>
        <v>0.76454596491228077</v>
      </c>
      <c r="V62" s="376">
        <f>+J62+'SEPTIEMBRE (2)'!P63</f>
        <v>190000</v>
      </c>
      <c r="W62" s="377">
        <f t="shared" si="23"/>
        <v>0</v>
      </c>
      <c r="X62" s="377">
        <f>+M62+'SEPTIEMBRE (2)'!S63</f>
        <v>174316.48</v>
      </c>
      <c r="Y62" s="377">
        <f t="shared" si="24"/>
        <v>0</v>
      </c>
      <c r="Z62" s="375">
        <f t="shared" si="25"/>
        <v>0.76454596491228077</v>
      </c>
      <c r="AA62" s="382">
        <f t="shared" si="26"/>
        <v>0</v>
      </c>
    </row>
    <row r="63" spans="1:27" ht="32.25" customHeight="1">
      <c r="A63" s="4"/>
      <c r="B63" s="417" t="s">
        <v>101</v>
      </c>
      <c r="C63" s="418"/>
      <c r="D63" s="418"/>
      <c r="E63" s="418"/>
      <c r="F63" s="419"/>
      <c r="G63" s="640">
        <v>29640</v>
      </c>
      <c r="H63" s="641"/>
      <c r="I63" s="146"/>
      <c r="J63" s="147">
        <v>14820</v>
      </c>
      <c r="K63" s="153"/>
      <c r="L63" s="154"/>
      <c r="M63" s="42">
        <v>18659.93</v>
      </c>
      <c r="N63" s="154"/>
      <c r="O63" s="153"/>
      <c r="P63" s="75">
        <v>14820</v>
      </c>
      <c r="Q63" s="153"/>
      <c r="R63" s="154"/>
      <c r="S63" s="150">
        <f>+M63+'SEPTIEMBRE (2)'!S64</f>
        <v>18659.93</v>
      </c>
      <c r="T63" s="76"/>
      <c r="U63" s="72">
        <f t="shared" si="27"/>
        <v>0.62955229419703107</v>
      </c>
      <c r="V63" s="376">
        <f>+J63+'SEPTIEMBRE (2)'!P64</f>
        <v>14820</v>
      </c>
      <c r="W63" s="377">
        <f t="shared" ref="W63:W68" si="28">+P63-V63</f>
        <v>0</v>
      </c>
      <c r="X63" s="377">
        <f>+M63+'SEPTIEMBRE (2)'!S64</f>
        <v>18659.93</v>
      </c>
      <c r="Y63" s="377">
        <f t="shared" ref="Y63:Y68" si="29">+S63-X63</f>
        <v>0</v>
      </c>
      <c r="Z63" s="375">
        <f t="shared" ref="Z63:Z68" si="30">+X63/G63</f>
        <v>0.62955229419703107</v>
      </c>
      <c r="AA63" s="382">
        <f t="shared" ref="AA63:AA68" si="31">+U63-Z63</f>
        <v>0</v>
      </c>
    </row>
    <row r="64" spans="1:27" ht="20.25" customHeight="1">
      <c r="A64" s="4"/>
      <c r="B64" s="417" t="s">
        <v>102</v>
      </c>
      <c r="C64" s="418"/>
      <c r="D64" s="418"/>
      <c r="E64" s="418"/>
      <c r="F64" s="419"/>
      <c r="G64" s="640">
        <v>5000</v>
      </c>
      <c r="H64" s="641"/>
      <c r="I64" s="146"/>
      <c r="J64" s="147">
        <v>0</v>
      </c>
      <c r="K64" s="42"/>
      <c r="L64" s="75"/>
      <c r="M64" s="42">
        <v>0</v>
      </c>
      <c r="N64" s="75"/>
      <c r="O64" s="42"/>
      <c r="P64" s="75">
        <v>5000</v>
      </c>
      <c r="Q64" s="42"/>
      <c r="R64" s="75"/>
      <c r="S64" s="150">
        <f>+M64+'SEPTIEMBRE (2)'!S65</f>
        <v>3030</v>
      </c>
      <c r="T64" s="76"/>
      <c r="U64" s="72">
        <f t="shared" si="27"/>
        <v>0.60599999999999998</v>
      </c>
      <c r="V64" s="376">
        <f>+J64+'SEPTIEMBRE (2)'!P65</f>
        <v>5000</v>
      </c>
      <c r="W64" s="377">
        <f t="shared" si="28"/>
        <v>0</v>
      </c>
      <c r="X64" s="377">
        <f>+M64+'SEPTIEMBRE (2)'!S65</f>
        <v>3030</v>
      </c>
      <c r="Y64" s="377">
        <f t="shared" si="29"/>
        <v>0</v>
      </c>
      <c r="Z64" s="375">
        <f t="shared" si="30"/>
        <v>0.60599999999999998</v>
      </c>
      <c r="AA64" s="382">
        <f t="shared" si="31"/>
        <v>0</v>
      </c>
    </row>
    <row r="65" spans="1:27" ht="15.75" customHeight="1">
      <c r="A65" s="4"/>
      <c r="B65" s="417" t="s">
        <v>103</v>
      </c>
      <c r="C65" s="418"/>
      <c r="D65" s="418"/>
      <c r="E65" s="418"/>
      <c r="F65" s="419"/>
      <c r="G65" s="640">
        <v>1500</v>
      </c>
      <c r="H65" s="641"/>
      <c r="I65" s="146"/>
      <c r="J65" s="147">
        <v>500</v>
      </c>
      <c r="K65" s="42"/>
      <c r="L65" s="75"/>
      <c r="M65" s="42"/>
      <c r="N65" s="75"/>
      <c r="O65" s="42"/>
      <c r="P65" s="75">
        <v>500</v>
      </c>
      <c r="Q65" s="42"/>
      <c r="R65" s="75"/>
      <c r="S65" s="150">
        <f>+M65+'SEPTIEMBRE (2)'!S66</f>
        <v>0</v>
      </c>
      <c r="T65" s="76"/>
      <c r="U65" s="72">
        <f t="shared" si="27"/>
        <v>0</v>
      </c>
      <c r="V65" s="376">
        <f>+J65+'SEPTIEMBRE (2)'!P66</f>
        <v>500</v>
      </c>
      <c r="W65" s="377">
        <f t="shared" si="28"/>
        <v>0</v>
      </c>
      <c r="X65" s="377">
        <f>+M65+'SEPTIEMBRE (2)'!S66</f>
        <v>0</v>
      </c>
      <c r="Y65" s="377">
        <f t="shared" si="29"/>
        <v>0</v>
      </c>
      <c r="Z65" s="375">
        <f t="shared" si="30"/>
        <v>0</v>
      </c>
      <c r="AA65" s="382">
        <f t="shared" si="31"/>
        <v>0</v>
      </c>
    </row>
    <row r="66" spans="1:27" ht="15.75" customHeight="1">
      <c r="A66" s="4"/>
      <c r="B66" s="417" t="s">
        <v>104</v>
      </c>
      <c r="C66" s="418"/>
      <c r="D66" s="418"/>
      <c r="E66" s="418"/>
      <c r="F66" s="419"/>
      <c r="G66" s="640">
        <v>6700</v>
      </c>
      <c r="H66" s="641"/>
      <c r="I66" s="146"/>
      <c r="J66" s="147"/>
      <c r="K66" s="42"/>
      <c r="L66" s="75"/>
      <c r="M66" s="42">
        <v>0</v>
      </c>
      <c r="N66" s="75"/>
      <c r="O66" s="42"/>
      <c r="P66" s="75">
        <v>6700</v>
      </c>
      <c r="Q66" s="42"/>
      <c r="R66" s="75"/>
      <c r="S66" s="150">
        <f>+M66+'SEPTIEMBRE (2)'!S67</f>
        <v>6556</v>
      </c>
      <c r="T66" s="76"/>
      <c r="U66" s="72">
        <f t="shared" si="27"/>
        <v>0.97850746268656719</v>
      </c>
      <c r="V66" s="376">
        <f>+J66+'SEPTIEMBRE (2)'!P67</f>
        <v>6700</v>
      </c>
      <c r="W66" s="377">
        <f t="shared" si="28"/>
        <v>0</v>
      </c>
      <c r="X66" s="377">
        <f>+M66+'SEPTIEMBRE (2)'!S67</f>
        <v>6556</v>
      </c>
      <c r="Y66" s="377">
        <f t="shared" si="29"/>
        <v>0</v>
      </c>
      <c r="Z66" s="375">
        <f t="shared" si="30"/>
        <v>0.97850746268656719</v>
      </c>
      <c r="AA66" s="382">
        <f t="shared" si="31"/>
        <v>0</v>
      </c>
    </row>
    <row r="67" spans="1:27" ht="15.75" customHeight="1">
      <c r="A67" s="4"/>
      <c r="B67" s="417" t="s">
        <v>105</v>
      </c>
      <c r="C67" s="418"/>
      <c r="D67" s="418"/>
      <c r="E67" s="418"/>
      <c r="F67" s="419"/>
      <c r="G67" s="640">
        <v>22860</v>
      </c>
      <c r="H67" s="641"/>
      <c r="I67" s="146"/>
      <c r="J67" s="147">
        <v>0</v>
      </c>
      <c r="K67" s="42"/>
      <c r="L67" s="75"/>
      <c r="M67" s="42">
        <v>0</v>
      </c>
      <c r="N67" s="75"/>
      <c r="O67" s="42"/>
      <c r="P67" s="75">
        <v>22860</v>
      </c>
      <c r="Q67" s="42"/>
      <c r="R67" s="75"/>
      <c r="S67" s="150">
        <f>+M67+'SEPTIEMBRE (2)'!S68</f>
        <v>22860</v>
      </c>
      <c r="T67" s="76"/>
      <c r="U67" s="72">
        <f t="shared" si="27"/>
        <v>1</v>
      </c>
      <c r="V67" s="376">
        <f>+J67+'SEPTIEMBRE (2)'!P68</f>
        <v>22860</v>
      </c>
      <c r="W67" s="377">
        <f t="shared" si="28"/>
        <v>0</v>
      </c>
      <c r="X67" s="377">
        <f>+M67+'SEPTIEMBRE (2)'!S68</f>
        <v>22860</v>
      </c>
      <c r="Y67" s="377">
        <f t="shared" si="29"/>
        <v>0</v>
      </c>
      <c r="Z67" s="375">
        <f t="shared" si="30"/>
        <v>1</v>
      </c>
      <c r="AA67" s="382">
        <f t="shared" si="31"/>
        <v>0</v>
      </c>
    </row>
    <row r="68" spans="1:27" ht="16.5" customHeight="1" thickBot="1">
      <c r="A68" s="4"/>
      <c r="B68" s="417" t="s">
        <v>106</v>
      </c>
      <c r="C68" s="502"/>
      <c r="D68" s="502"/>
      <c r="E68" s="502"/>
      <c r="F68" s="419"/>
      <c r="G68" s="640">
        <v>15000</v>
      </c>
      <c r="H68" s="641"/>
      <c r="I68" s="146"/>
      <c r="J68" s="147">
        <v>0</v>
      </c>
      <c r="K68" s="42"/>
      <c r="L68" s="75"/>
      <c r="M68" s="42">
        <v>15000</v>
      </c>
      <c r="N68" s="75"/>
      <c r="O68" s="42"/>
      <c r="P68" s="75">
        <v>15000</v>
      </c>
      <c r="Q68" s="42"/>
      <c r="R68" s="75"/>
      <c r="S68" s="150">
        <f>+M68+'SEPTIEMBRE (2)'!S69</f>
        <v>15000</v>
      </c>
      <c r="T68" s="81"/>
      <c r="U68" s="73">
        <f t="shared" si="27"/>
        <v>1</v>
      </c>
      <c r="V68" s="376">
        <f>+J68+'SEPTIEMBRE (2)'!P69</f>
        <v>15000</v>
      </c>
      <c r="W68" s="377">
        <f t="shared" si="28"/>
        <v>0</v>
      </c>
      <c r="X68" s="377">
        <f>+M68+'SEPTIEMBRE (2)'!S69</f>
        <v>15000</v>
      </c>
      <c r="Y68" s="377">
        <f t="shared" si="29"/>
        <v>0</v>
      </c>
      <c r="Z68" s="375">
        <f t="shared" si="30"/>
        <v>1</v>
      </c>
      <c r="AA68" s="382">
        <f t="shared" si="31"/>
        <v>0</v>
      </c>
    </row>
    <row r="69" spans="1:27" ht="16.5" customHeight="1" thickBot="1">
      <c r="A69" s="4"/>
      <c r="B69" s="703"/>
      <c r="C69" s="704"/>
      <c r="D69" s="704"/>
      <c r="E69" s="704"/>
      <c r="F69" s="704"/>
      <c r="G69" s="705"/>
      <c r="H69" s="705"/>
      <c r="I69" s="155"/>
      <c r="J69" s="156"/>
      <c r="K69" s="157"/>
      <c r="L69" s="156"/>
      <c r="M69" s="157"/>
      <c r="N69" s="156"/>
      <c r="O69" s="157"/>
      <c r="P69" s="354"/>
      <c r="Q69" s="157"/>
      <c r="R69" s="156"/>
      <c r="S69" s="157"/>
      <c r="T69" s="156"/>
      <c r="U69" s="104"/>
      <c r="V69" s="376"/>
      <c r="W69" s="377"/>
      <c r="X69" s="377"/>
      <c r="Y69" s="377"/>
      <c r="Z69" s="375"/>
      <c r="AA69" s="382"/>
    </row>
    <row r="70" spans="1:27" ht="15" customHeight="1" thickBot="1">
      <c r="A70" s="4"/>
      <c r="B70" s="106" t="s">
        <v>87</v>
      </c>
      <c r="C70" s="137"/>
      <c r="D70" s="137"/>
      <c r="E70" s="137"/>
      <c r="F70" s="137"/>
      <c r="G70" s="172"/>
      <c r="H70" s="172"/>
      <c r="I70" s="172"/>
      <c r="J70" s="172"/>
      <c r="K70" s="172"/>
      <c r="L70" s="172"/>
      <c r="M70" s="172"/>
      <c r="N70" s="172"/>
      <c r="O70" s="172"/>
      <c r="P70" s="172"/>
      <c r="Q70" s="172"/>
      <c r="R70" s="172"/>
      <c r="S70" s="172"/>
      <c r="T70" s="172"/>
      <c r="U70" s="138"/>
      <c r="V70" s="345"/>
      <c r="W70" s="373"/>
      <c r="X70" s="373"/>
      <c r="Y70" s="345"/>
      <c r="Z70" s="345"/>
      <c r="AA70" s="345"/>
    </row>
    <row r="71" spans="1:27" ht="15.75" customHeight="1" thickBot="1">
      <c r="A71" s="4"/>
      <c r="B71" s="412" t="s">
        <v>107</v>
      </c>
      <c r="C71" s="413"/>
      <c r="D71" s="413"/>
      <c r="E71" s="413"/>
      <c r="F71" s="414"/>
      <c r="G71" s="649">
        <v>3600</v>
      </c>
      <c r="H71" s="650"/>
      <c r="I71" s="140">
        <v>0</v>
      </c>
      <c r="J71" s="158">
        <v>300</v>
      </c>
      <c r="K71" s="159">
        <v>0</v>
      </c>
      <c r="L71" s="160">
        <v>0</v>
      </c>
      <c r="M71" s="161">
        <v>0</v>
      </c>
      <c r="N71" s="162">
        <v>0</v>
      </c>
      <c r="O71" s="159">
        <v>0</v>
      </c>
      <c r="P71" s="141">
        <v>3000</v>
      </c>
      <c r="Q71" s="159">
        <v>0</v>
      </c>
      <c r="R71" s="159">
        <v>0</v>
      </c>
      <c r="S71" s="159">
        <f>+M71+'AGOSTO (2)'!S72</f>
        <v>3599.91</v>
      </c>
      <c r="T71" s="159">
        <v>0</v>
      </c>
      <c r="U71" s="53">
        <f t="shared" si="27"/>
        <v>0.99997500000000006</v>
      </c>
      <c r="V71" s="376">
        <f>+J71+'SEPTIEMBRE (2)'!P72</f>
        <v>3000</v>
      </c>
      <c r="W71" s="377">
        <f t="shared" ref="W71" si="32">+P71-V71</f>
        <v>0</v>
      </c>
      <c r="X71" s="377">
        <f>+M71+'SEPTIEMBRE (2)'!S72</f>
        <v>3599.91</v>
      </c>
      <c r="Y71" s="377">
        <f t="shared" ref="Y71" si="33">+S71-X71</f>
        <v>0</v>
      </c>
      <c r="Z71" s="375">
        <f t="shared" ref="Z71" si="34">+X71/G71</f>
        <v>0.99997499999999995</v>
      </c>
      <c r="AA71" s="382">
        <f t="shared" ref="AA71" si="35">+U71-Z71</f>
        <v>0</v>
      </c>
    </row>
    <row r="72" spans="1:27" ht="16.5" customHeight="1" thickBot="1">
      <c r="A72" s="4"/>
      <c r="B72" s="31"/>
      <c r="C72" s="32"/>
      <c r="D72" s="32"/>
      <c r="E72" s="32"/>
      <c r="F72" s="33"/>
      <c r="G72" s="647"/>
      <c r="H72" s="648"/>
      <c r="I72" s="164"/>
      <c r="J72" s="165"/>
      <c r="K72" s="164"/>
      <c r="L72" s="164"/>
      <c r="M72" s="165"/>
      <c r="N72" s="164"/>
      <c r="O72" s="164"/>
      <c r="P72" s="355"/>
      <c r="Q72" s="164"/>
      <c r="R72" s="164"/>
      <c r="S72" s="165"/>
      <c r="T72" s="164"/>
      <c r="U72" s="61"/>
      <c r="V72" s="376"/>
      <c r="W72" s="377"/>
      <c r="X72" s="377"/>
      <c r="Y72" s="377"/>
      <c r="Z72" s="375"/>
      <c r="AA72" s="382"/>
    </row>
    <row r="73" spans="1:27" ht="15.75" thickBot="1">
      <c r="A73" s="4"/>
      <c r="B73" s="703"/>
      <c r="C73" s="704"/>
      <c r="D73" s="704"/>
      <c r="E73" s="704"/>
      <c r="F73" s="704"/>
      <c r="G73" s="705"/>
      <c r="H73" s="705"/>
      <c r="I73" s="250"/>
      <c r="J73" s="250"/>
      <c r="K73" s="250"/>
      <c r="L73" s="250"/>
      <c r="M73" s="250"/>
      <c r="N73" s="250"/>
      <c r="O73" s="250"/>
      <c r="P73" s="356"/>
      <c r="Q73" s="250"/>
      <c r="R73" s="250"/>
      <c r="S73" s="250"/>
      <c r="T73" s="155"/>
      <c r="U73" s="17"/>
      <c r="V73" s="345"/>
      <c r="W73" s="373"/>
      <c r="X73" s="373"/>
      <c r="Y73" s="345"/>
      <c r="Z73" s="345"/>
      <c r="AA73" s="345"/>
    </row>
    <row r="74" spans="1:27" ht="15.75" customHeight="1" thickBot="1">
      <c r="A74" s="4"/>
      <c r="B74" s="503" t="s">
        <v>45</v>
      </c>
      <c r="C74" s="504"/>
      <c r="D74" s="504"/>
      <c r="E74" s="504"/>
      <c r="F74" s="504"/>
      <c r="G74" s="642"/>
      <c r="H74" s="642"/>
      <c r="I74" s="245"/>
      <c r="J74" s="245"/>
      <c r="K74" s="245"/>
      <c r="L74" s="245"/>
      <c r="M74" s="245"/>
      <c r="N74" s="245"/>
      <c r="O74" s="245"/>
      <c r="P74" s="357"/>
      <c r="Q74" s="245"/>
      <c r="R74" s="245"/>
      <c r="S74" s="245"/>
      <c r="T74" s="245"/>
      <c r="U74" s="94"/>
      <c r="V74" s="376"/>
      <c r="W74" s="377"/>
      <c r="X74" s="377"/>
      <c r="Y74" s="377"/>
      <c r="Z74" s="375"/>
      <c r="AA74" s="382"/>
    </row>
    <row r="75" spans="1:27" ht="13.5" customHeight="1">
      <c r="A75" s="4"/>
      <c r="B75" s="427" t="s">
        <v>108</v>
      </c>
      <c r="C75" s="428"/>
      <c r="D75" s="428"/>
      <c r="E75" s="428"/>
      <c r="F75" s="429"/>
      <c r="G75" s="643">
        <v>1500</v>
      </c>
      <c r="H75" s="644"/>
      <c r="I75" s="173">
        <v>0</v>
      </c>
      <c r="J75" s="167">
        <v>0</v>
      </c>
      <c r="K75" s="167">
        <v>0</v>
      </c>
      <c r="L75" s="167">
        <v>0</v>
      </c>
      <c r="M75" s="167">
        <v>1500</v>
      </c>
      <c r="N75" s="167">
        <v>0</v>
      </c>
      <c r="O75" s="167">
        <v>0</v>
      </c>
      <c r="P75" s="315">
        <v>1500</v>
      </c>
      <c r="Q75" s="167">
        <v>0</v>
      </c>
      <c r="R75" s="167">
        <v>0</v>
      </c>
      <c r="S75" s="150">
        <f>+M75+'SEPTIEMBRE (2)'!S76</f>
        <v>1500</v>
      </c>
      <c r="T75" s="167">
        <v>0</v>
      </c>
      <c r="U75" s="387">
        <v>1</v>
      </c>
      <c r="V75" s="376">
        <f>+J75+'SEPTIEMBRE (2)'!P76</f>
        <v>1500</v>
      </c>
      <c r="W75" s="377">
        <f t="shared" ref="W75" si="36">+P75-V75</f>
        <v>0</v>
      </c>
      <c r="X75" s="377">
        <f>+M75+'SEPTIEMBRE (2)'!S76</f>
        <v>1500</v>
      </c>
      <c r="Y75" s="377">
        <f t="shared" ref="Y75" si="37">+S75-X75</f>
        <v>0</v>
      </c>
      <c r="Z75" s="375">
        <f t="shared" ref="Z75" si="38">+X75/G75</f>
        <v>1</v>
      </c>
      <c r="AA75" s="382">
        <f t="shared" ref="AA75" si="39">+U75-Z75</f>
        <v>0</v>
      </c>
    </row>
    <row r="76" spans="1:27" ht="15.75" customHeight="1">
      <c r="A76" s="4"/>
      <c r="B76" s="417" t="s">
        <v>90</v>
      </c>
      <c r="C76" s="502"/>
      <c r="D76" s="502"/>
      <c r="E76" s="502"/>
      <c r="F76" s="419"/>
      <c r="G76" s="640">
        <v>2000</v>
      </c>
      <c r="H76" s="641"/>
      <c r="I76" s="168">
        <v>0</v>
      </c>
      <c r="J76" s="146">
        <v>0</v>
      </c>
      <c r="K76" s="146">
        <v>0</v>
      </c>
      <c r="L76" s="146">
        <v>0</v>
      </c>
      <c r="M76" s="146">
        <v>0</v>
      </c>
      <c r="N76" s="146">
        <v>0</v>
      </c>
      <c r="O76" s="146">
        <v>0</v>
      </c>
      <c r="P76" s="139">
        <v>2000</v>
      </c>
      <c r="Q76" s="146">
        <v>0</v>
      </c>
      <c r="R76" s="146">
        <v>0</v>
      </c>
      <c r="S76" s="150">
        <f>+M76+'SEPTIEMBRE (2)'!S76</f>
        <v>0</v>
      </c>
      <c r="T76" s="146">
        <v>0</v>
      </c>
      <c r="U76" s="18">
        <v>0</v>
      </c>
      <c r="V76" s="376">
        <f>+J76+'SEPTIEMBRE (2)'!P77</f>
        <v>2000</v>
      </c>
      <c r="W76" s="377">
        <f t="shared" ref="W76:W80" si="40">+P76-V76</f>
        <v>0</v>
      </c>
      <c r="X76" s="377">
        <f>+M76+'SEPTIEMBRE (2)'!S77</f>
        <v>0</v>
      </c>
      <c r="Y76" s="377">
        <f t="shared" ref="Y76:Y80" si="41">+S76-X76</f>
        <v>0</v>
      </c>
      <c r="Z76" s="375">
        <f t="shared" ref="Z76:Z80" si="42">+X76/G76</f>
        <v>0</v>
      </c>
      <c r="AA76" s="382">
        <f t="shared" ref="AA76:AA80" si="43">+U76-Z76</f>
        <v>0</v>
      </c>
    </row>
    <row r="77" spans="1:27" ht="15.75" customHeight="1">
      <c r="A77" s="4"/>
      <c r="B77" s="417" t="s">
        <v>93</v>
      </c>
      <c r="C77" s="502"/>
      <c r="D77" s="502"/>
      <c r="E77" s="502"/>
      <c r="F77" s="419"/>
      <c r="G77" s="640">
        <v>4666</v>
      </c>
      <c r="H77" s="641"/>
      <c r="I77" s="168">
        <v>0</v>
      </c>
      <c r="J77" s="146">
        <v>0</v>
      </c>
      <c r="K77" s="146">
        <v>0</v>
      </c>
      <c r="L77" s="146">
        <v>0</v>
      </c>
      <c r="M77" s="146">
        <v>0</v>
      </c>
      <c r="N77" s="146">
        <v>0</v>
      </c>
      <c r="O77" s="146">
        <v>0</v>
      </c>
      <c r="P77" s="139">
        <v>0</v>
      </c>
      <c r="Q77" s="146">
        <v>0</v>
      </c>
      <c r="R77" s="146">
        <v>0</v>
      </c>
      <c r="S77" s="150">
        <f>+M77+'SEPTIEMBRE (2)'!S77</f>
        <v>0</v>
      </c>
      <c r="T77" s="146">
        <v>0</v>
      </c>
      <c r="U77" s="18">
        <v>0</v>
      </c>
      <c r="V77" s="376">
        <f>+J77+'SEPTIEMBRE (2)'!P78</f>
        <v>0</v>
      </c>
      <c r="W77" s="377">
        <f t="shared" si="40"/>
        <v>0</v>
      </c>
      <c r="X77" s="377">
        <f>+M77+'SEPTIEMBRE (2)'!S78</f>
        <v>0</v>
      </c>
      <c r="Y77" s="377">
        <f t="shared" si="41"/>
        <v>0</v>
      </c>
      <c r="Z77" s="375">
        <f t="shared" si="42"/>
        <v>0</v>
      </c>
      <c r="AA77" s="382">
        <f t="shared" si="43"/>
        <v>0</v>
      </c>
    </row>
    <row r="78" spans="1:27" ht="15" customHeight="1">
      <c r="A78" s="4"/>
      <c r="B78" s="417" t="s">
        <v>109</v>
      </c>
      <c r="C78" s="502"/>
      <c r="D78" s="502"/>
      <c r="E78" s="502"/>
      <c r="F78" s="419"/>
      <c r="G78" s="640">
        <v>48048</v>
      </c>
      <c r="H78" s="641"/>
      <c r="I78" s="168">
        <v>0</v>
      </c>
      <c r="J78" s="139">
        <v>6864</v>
      </c>
      <c r="K78" s="146">
        <v>0</v>
      </c>
      <c r="L78" s="146">
        <v>0</v>
      </c>
      <c r="M78" s="146">
        <v>7198.7</v>
      </c>
      <c r="N78" s="146">
        <v>0</v>
      </c>
      <c r="O78" s="146">
        <v>0</v>
      </c>
      <c r="P78" s="139">
        <v>34320</v>
      </c>
      <c r="Q78" s="146">
        <v>0</v>
      </c>
      <c r="R78" s="146">
        <v>0</v>
      </c>
      <c r="S78" s="146">
        <v>7198.7</v>
      </c>
      <c r="T78" s="146">
        <v>0</v>
      </c>
      <c r="U78" s="18">
        <f t="shared" ref="U78:U80" si="44">S78*100/G78/100</f>
        <v>0.14982309357309359</v>
      </c>
      <c r="V78" s="376">
        <f>+J78+'SEPTIEMBRE (2)'!P79</f>
        <v>34320</v>
      </c>
      <c r="W78" s="377">
        <f t="shared" si="40"/>
        <v>0</v>
      </c>
      <c r="X78" s="377">
        <f>+M78+'SEPTIEMBRE (2)'!S79</f>
        <v>7198.7</v>
      </c>
      <c r="Y78" s="377">
        <f t="shared" si="41"/>
        <v>0</v>
      </c>
      <c r="Z78" s="375">
        <f t="shared" si="42"/>
        <v>0.14982309357309356</v>
      </c>
      <c r="AA78" s="382">
        <f t="shared" si="43"/>
        <v>0</v>
      </c>
    </row>
    <row r="79" spans="1:27" ht="15" customHeight="1" thickBot="1">
      <c r="A79" s="4"/>
      <c r="B79" s="422" t="s">
        <v>110</v>
      </c>
      <c r="C79" s="423"/>
      <c r="D79" s="423"/>
      <c r="E79" s="423"/>
      <c r="F79" s="424"/>
      <c r="G79" s="638">
        <v>24000</v>
      </c>
      <c r="H79" s="639"/>
      <c r="I79" s="74">
        <v>0</v>
      </c>
      <c r="J79" s="55">
        <v>0</v>
      </c>
      <c r="K79" s="55">
        <v>0</v>
      </c>
      <c r="L79" s="55">
        <v>0</v>
      </c>
      <c r="M79" s="69">
        <v>0</v>
      </c>
      <c r="N79" s="55">
        <v>0</v>
      </c>
      <c r="O79" s="55">
        <v>0</v>
      </c>
      <c r="P79" s="318">
        <v>0</v>
      </c>
      <c r="Q79" s="55">
        <v>0</v>
      </c>
      <c r="R79" s="55">
        <v>0</v>
      </c>
      <c r="S79" s="146">
        <v>22475.85</v>
      </c>
      <c r="T79" s="55">
        <v>0</v>
      </c>
      <c r="U79" s="54">
        <f t="shared" si="44"/>
        <v>0.93649375000000001</v>
      </c>
      <c r="V79" s="376">
        <f>+J79+'SEPTIEMBRE (2)'!P80</f>
        <v>0</v>
      </c>
      <c r="W79" s="377">
        <f t="shared" si="40"/>
        <v>0</v>
      </c>
      <c r="X79" s="377">
        <f>+M79+'SEPTIEMBRE (2)'!S80</f>
        <v>22475.85</v>
      </c>
      <c r="Y79" s="377">
        <f t="shared" si="41"/>
        <v>0</v>
      </c>
      <c r="Z79" s="375">
        <f t="shared" si="42"/>
        <v>0.9364937499999999</v>
      </c>
      <c r="AA79" s="382">
        <f t="shared" si="43"/>
        <v>0</v>
      </c>
    </row>
    <row r="80" spans="1:27" s="112" customFormat="1" ht="15.75" thickBot="1">
      <c r="A80" s="113"/>
      <c r="B80" s="487" t="s">
        <v>36</v>
      </c>
      <c r="C80" s="488"/>
      <c r="D80" s="488"/>
      <c r="E80" s="488"/>
      <c r="F80" s="489"/>
      <c r="G80" s="645">
        <f>SUM(G51:H79)</f>
        <v>688804.23</v>
      </c>
      <c r="H80" s="646"/>
      <c r="I80" s="144">
        <f t="shared" ref="I80:T80" si="45">SUM(I51:I79)</f>
        <v>0</v>
      </c>
      <c r="J80" s="144">
        <f t="shared" si="45"/>
        <v>77315.199999999997</v>
      </c>
      <c r="K80" s="144">
        <f t="shared" si="45"/>
        <v>0</v>
      </c>
      <c r="L80" s="144">
        <f t="shared" si="45"/>
        <v>0</v>
      </c>
      <c r="M80" s="144">
        <f t="shared" si="45"/>
        <v>76332.73</v>
      </c>
      <c r="N80" s="144">
        <f t="shared" si="45"/>
        <v>0</v>
      </c>
      <c r="O80" s="144">
        <f t="shared" si="45"/>
        <v>0</v>
      </c>
      <c r="P80" s="144">
        <f t="shared" si="45"/>
        <v>517828.83</v>
      </c>
      <c r="Q80" s="144">
        <f t="shared" si="45"/>
        <v>0</v>
      </c>
      <c r="R80" s="144">
        <f t="shared" si="45"/>
        <v>0</v>
      </c>
      <c r="S80" s="144">
        <f t="shared" si="45"/>
        <v>471440.86</v>
      </c>
      <c r="T80" s="144">
        <f t="shared" si="45"/>
        <v>0</v>
      </c>
      <c r="U80" s="388">
        <f t="shared" si="44"/>
        <v>0.68443374687173464</v>
      </c>
      <c r="V80" s="376">
        <f>+J80+'SEPTIEMBRE (2)'!P81</f>
        <v>517828.83</v>
      </c>
      <c r="W80" s="377">
        <f t="shared" si="40"/>
        <v>0</v>
      </c>
      <c r="X80" s="377">
        <f>+M80+'SEPTIEMBRE (2)'!S81</f>
        <v>471440.85999999993</v>
      </c>
      <c r="Y80" s="377">
        <f t="shared" si="41"/>
        <v>0</v>
      </c>
      <c r="Z80" s="375">
        <f t="shared" si="42"/>
        <v>0.68443374687173442</v>
      </c>
      <c r="AA80" s="382">
        <f t="shared" si="43"/>
        <v>0</v>
      </c>
    </row>
    <row r="81" spans="1:27" ht="15.75" thickBot="1">
      <c r="C81" s="254"/>
      <c r="G81" s="731"/>
      <c r="H81" s="501"/>
      <c r="I81" s="251"/>
      <c r="L81" s="251"/>
      <c r="M81" s="52"/>
      <c r="N81" s="52"/>
      <c r="O81" s="52"/>
      <c r="P81" s="52"/>
      <c r="Q81" s="52"/>
      <c r="R81" s="52"/>
      <c r="S81" s="52"/>
      <c r="T81" s="52"/>
      <c r="U81" s="251"/>
      <c r="V81" s="376"/>
      <c r="W81" s="377"/>
      <c r="X81" s="377"/>
      <c r="Y81" s="377"/>
      <c r="Z81" s="375"/>
      <c r="AA81" s="382"/>
    </row>
    <row r="82" spans="1:27"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7" ht="15.75" customHeight="1" thickBot="1">
      <c r="B83" s="494"/>
      <c r="C83" s="495"/>
      <c r="D83" s="497" t="s">
        <v>16</v>
      </c>
      <c r="E83" s="485"/>
      <c r="F83" s="485"/>
      <c r="G83" s="485"/>
      <c r="H83" s="485"/>
      <c r="I83" s="486"/>
      <c r="J83" s="497" t="s">
        <v>47</v>
      </c>
      <c r="K83" s="485"/>
      <c r="L83" s="485"/>
      <c r="M83" s="485"/>
      <c r="N83" s="485"/>
      <c r="O83" s="486"/>
      <c r="P83" s="497" t="s">
        <v>18</v>
      </c>
      <c r="Q83" s="485"/>
      <c r="R83" s="485"/>
      <c r="S83" s="485"/>
      <c r="T83" s="485"/>
      <c r="U83" s="256"/>
    </row>
    <row r="84" spans="1:27"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7" ht="40.5" customHeight="1">
      <c r="A85" s="4"/>
      <c r="B85" s="477" t="s">
        <v>48</v>
      </c>
      <c r="C85" s="478"/>
      <c r="D85" s="479">
        <v>0</v>
      </c>
      <c r="E85" s="470"/>
      <c r="F85" s="468">
        <v>608590.23</v>
      </c>
      <c r="G85" s="730"/>
      <c r="H85" s="479">
        <v>0</v>
      </c>
      <c r="I85" s="470"/>
      <c r="J85" s="468">
        <v>0</v>
      </c>
      <c r="K85" s="469"/>
      <c r="L85" s="466">
        <f>SUM(M51:M68,M71)</f>
        <v>67634.03</v>
      </c>
      <c r="M85" s="470"/>
      <c r="N85" s="466">
        <v>0</v>
      </c>
      <c r="O85" s="467"/>
      <c r="P85" s="468">
        <v>0</v>
      </c>
      <c r="Q85" s="469"/>
      <c r="R85" s="466">
        <f>SUM(S71,S51:S68)</f>
        <v>440266.31</v>
      </c>
      <c r="S85" s="470"/>
      <c r="T85" s="466">
        <v>0</v>
      </c>
      <c r="U85" s="471"/>
    </row>
    <row r="86" spans="1:27" ht="51" customHeight="1" thickBot="1">
      <c r="A86" s="253"/>
      <c r="B86" s="472" t="s">
        <v>49</v>
      </c>
      <c r="C86" s="473"/>
      <c r="D86" s="474">
        <v>0</v>
      </c>
      <c r="E86" s="475"/>
      <c r="F86" s="474">
        <v>80214</v>
      </c>
      <c r="G86" s="480"/>
      <c r="H86" s="474">
        <v>0</v>
      </c>
      <c r="I86" s="475"/>
      <c r="J86" s="474">
        <v>0</v>
      </c>
      <c r="K86" s="475"/>
      <c r="L86" s="476">
        <f>SUM(M75:M79)</f>
        <v>8698.7000000000007</v>
      </c>
      <c r="M86" s="475"/>
      <c r="N86" s="476">
        <v>0</v>
      </c>
      <c r="O86" s="480"/>
      <c r="P86" s="481">
        <v>0</v>
      </c>
      <c r="Q86" s="482"/>
      <c r="R86" s="476">
        <f>SUM(S75:S79)</f>
        <v>31174.55</v>
      </c>
      <c r="S86" s="475"/>
      <c r="T86" s="476">
        <v>0</v>
      </c>
      <c r="U86" s="480"/>
    </row>
    <row r="87" spans="1:27" ht="15.75" thickBot="1">
      <c r="A87" s="4"/>
      <c r="B87" s="21" t="s">
        <v>36</v>
      </c>
      <c r="C87" s="22"/>
      <c r="D87" s="443">
        <f>SUM(D85:D86)</f>
        <v>0</v>
      </c>
      <c r="E87" s="444"/>
      <c r="F87" s="445">
        <f>F86+F85</f>
        <v>688804.23</v>
      </c>
      <c r="G87" s="453"/>
      <c r="H87" s="443">
        <v>0</v>
      </c>
      <c r="I87" s="444"/>
      <c r="J87" s="445">
        <f>SUM(J85:J86)</f>
        <v>0</v>
      </c>
      <c r="K87" s="446"/>
      <c r="L87" s="447">
        <f>SUM(L85:M86)</f>
        <v>76332.73</v>
      </c>
      <c r="M87" s="446"/>
      <c r="N87" s="444">
        <f>SUM(N85:N86)</f>
        <v>0</v>
      </c>
      <c r="O87" s="444"/>
      <c r="P87" s="445">
        <f>SUM(P85:P86)</f>
        <v>0</v>
      </c>
      <c r="Q87" s="452"/>
      <c r="R87" s="447">
        <f>SUM(R85:S86)</f>
        <v>471440.86</v>
      </c>
      <c r="S87" s="446"/>
      <c r="T87" s="447">
        <f>SUM(T85:T86)</f>
        <v>0</v>
      </c>
      <c r="U87" s="453"/>
    </row>
    <row r="88" spans="1:27">
      <c r="A88" s="4"/>
      <c r="B88" s="240"/>
      <c r="C88" s="240"/>
      <c r="D88" s="240"/>
      <c r="E88" s="240"/>
      <c r="F88" s="234"/>
      <c r="G88" s="234"/>
      <c r="H88" s="233"/>
      <c r="I88" s="233"/>
      <c r="J88" s="234"/>
      <c r="K88" s="234"/>
      <c r="L88" s="234"/>
      <c r="M88" s="233"/>
      <c r="N88" s="234"/>
      <c r="O88" s="233"/>
      <c r="P88" s="233"/>
      <c r="Q88" s="234"/>
      <c r="R88" s="4"/>
      <c r="S88" s="4"/>
      <c r="T88" s="4"/>
      <c r="U88" s="4"/>
    </row>
    <row r="89" spans="1:27" ht="15.75" thickBot="1">
      <c r="A89" s="4"/>
      <c r="B89" s="240"/>
      <c r="C89" s="240"/>
      <c r="D89" s="240"/>
      <c r="E89" s="240"/>
      <c r="F89" s="234"/>
      <c r="G89" s="234"/>
      <c r="H89" s="234"/>
      <c r="I89" s="234"/>
      <c r="J89" s="234"/>
      <c r="K89" s="234"/>
      <c r="L89" s="234"/>
      <c r="M89" s="234"/>
      <c r="N89" s="234"/>
      <c r="O89" s="234"/>
      <c r="P89" s="234"/>
      <c r="Q89" s="234"/>
      <c r="R89" s="4"/>
      <c r="S89" s="4"/>
      <c r="T89" s="4"/>
      <c r="U89" s="4"/>
    </row>
    <row r="90" spans="1:27"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7">
      <c r="B91" s="457"/>
      <c r="C91" s="458"/>
      <c r="D91" s="458"/>
      <c r="E91" s="458"/>
      <c r="F91" s="458"/>
      <c r="G91" s="458"/>
      <c r="H91" s="458"/>
      <c r="I91" s="458"/>
      <c r="J91" s="458"/>
      <c r="K91" s="458"/>
      <c r="L91" s="458"/>
      <c r="M91" s="458"/>
      <c r="N91" s="458"/>
      <c r="O91" s="458"/>
      <c r="P91" s="458"/>
      <c r="Q91" s="458"/>
      <c r="R91" s="458"/>
      <c r="S91" s="458"/>
      <c r="T91" s="458"/>
      <c r="U91" s="459"/>
    </row>
    <row r="92" spans="1:27">
      <c r="B92" s="460"/>
      <c r="C92" s="461"/>
      <c r="D92" s="461"/>
      <c r="E92" s="461"/>
      <c r="F92" s="461"/>
      <c r="G92" s="461"/>
      <c r="H92" s="461"/>
      <c r="I92" s="461"/>
      <c r="J92" s="461"/>
      <c r="K92" s="461"/>
      <c r="L92" s="461"/>
      <c r="M92" s="461"/>
      <c r="N92" s="461"/>
      <c r="O92" s="461"/>
      <c r="P92" s="461"/>
      <c r="Q92" s="461"/>
      <c r="R92" s="461"/>
      <c r="S92" s="461"/>
      <c r="T92" s="461"/>
      <c r="U92" s="462"/>
    </row>
    <row r="93" spans="1:27">
      <c r="B93" s="460"/>
      <c r="C93" s="461"/>
      <c r="D93" s="461"/>
      <c r="E93" s="461"/>
      <c r="F93" s="461"/>
      <c r="G93" s="461"/>
      <c r="H93" s="461"/>
      <c r="I93" s="461"/>
      <c r="J93" s="461"/>
      <c r="K93" s="461"/>
      <c r="L93" s="461"/>
      <c r="M93" s="461"/>
      <c r="N93" s="461"/>
      <c r="O93" s="461"/>
      <c r="P93" s="461"/>
      <c r="Q93" s="461"/>
      <c r="R93" s="461"/>
      <c r="S93" s="461"/>
      <c r="T93" s="461"/>
      <c r="U93" s="462"/>
    </row>
    <row r="94" spans="1:27">
      <c r="B94" s="460"/>
      <c r="C94" s="461"/>
      <c r="D94" s="461"/>
      <c r="E94" s="461"/>
      <c r="F94" s="461"/>
      <c r="G94" s="461"/>
      <c r="H94" s="461"/>
      <c r="I94" s="461"/>
      <c r="J94" s="461"/>
      <c r="K94" s="461"/>
      <c r="L94" s="461"/>
      <c r="M94" s="461"/>
      <c r="N94" s="461"/>
      <c r="O94" s="461"/>
      <c r="P94" s="461"/>
      <c r="Q94" s="461"/>
      <c r="R94" s="461"/>
      <c r="S94" s="461"/>
      <c r="T94" s="461"/>
      <c r="U94" s="462"/>
    </row>
    <row r="95" spans="1:27">
      <c r="B95" s="460"/>
      <c r="C95" s="461"/>
      <c r="D95" s="461"/>
      <c r="E95" s="461"/>
      <c r="F95" s="461"/>
      <c r="G95" s="461"/>
      <c r="H95" s="461"/>
      <c r="I95" s="461"/>
      <c r="J95" s="461"/>
      <c r="K95" s="461"/>
      <c r="L95" s="461"/>
      <c r="M95" s="461"/>
      <c r="N95" s="461"/>
      <c r="O95" s="461"/>
      <c r="P95" s="461"/>
      <c r="Q95" s="461"/>
      <c r="R95" s="461"/>
      <c r="S95" s="461"/>
      <c r="T95" s="461"/>
      <c r="U95" s="462"/>
    </row>
    <row r="96" spans="1:27">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2"/>
      <c r="I99" s="232"/>
      <c r="O99" s="232"/>
      <c r="Q99" s="232"/>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235"/>
      <c r="I102" s="235"/>
      <c r="J102" s="449"/>
      <c r="K102" s="449"/>
      <c r="L102" s="449"/>
      <c r="M102" s="449"/>
      <c r="N102" s="449"/>
      <c r="O102" s="449"/>
      <c r="P102" s="235"/>
      <c r="Q102" s="235"/>
      <c r="R102" s="440"/>
      <c r="S102" s="440"/>
      <c r="T102" s="440"/>
      <c r="U102" s="440"/>
    </row>
    <row r="103" spans="2:21">
      <c r="B103" s="448"/>
      <c r="C103" s="448"/>
      <c r="D103" s="448"/>
      <c r="E103" s="448"/>
      <c r="F103" s="448"/>
      <c r="G103" s="448"/>
      <c r="H103" s="235"/>
      <c r="I103" s="235"/>
      <c r="J103" s="449"/>
      <c r="K103" s="449"/>
      <c r="L103" s="449"/>
      <c r="M103" s="449"/>
      <c r="N103" s="449"/>
      <c r="O103" s="449"/>
      <c r="P103" s="235"/>
      <c r="Q103" s="235"/>
      <c r="R103" s="440"/>
      <c r="S103" s="440"/>
      <c r="T103" s="440"/>
      <c r="U103" s="440"/>
    </row>
    <row r="104" spans="2:21">
      <c r="B104" s="448"/>
      <c r="C104" s="448"/>
      <c r="D104" s="448"/>
      <c r="E104" s="448"/>
      <c r="F104" s="448"/>
      <c r="G104" s="448"/>
      <c r="H104" s="235"/>
      <c r="I104" s="235"/>
      <c r="J104" s="449"/>
      <c r="K104" s="449"/>
      <c r="L104" s="449"/>
      <c r="M104" s="449"/>
      <c r="N104" s="449"/>
      <c r="O104" s="449"/>
      <c r="P104" s="235"/>
      <c r="Q104" s="235"/>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32" t="s">
        <v>60</v>
      </c>
      <c r="C106" s="432"/>
      <c r="D106" s="432"/>
      <c r="E106" s="432"/>
      <c r="F106" s="432"/>
      <c r="G106" s="432"/>
      <c r="J106" s="437" t="s">
        <v>61</v>
      </c>
      <c r="K106" s="437"/>
      <c r="L106" s="437"/>
      <c r="M106" s="437"/>
      <c r="N106" s="437"/>
      <c r="O106" s="437"/>
      <c r="R106" s="441" t="s">
        <v>116</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33.7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1">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L39:N39"/>
    <mergeCell ref="O39:Q39"/>
    <mergeCell ref="B38:D38"/>
    <mergeCell ref="E38:F38"/>
    <mergeCell ref="G38:H38"/>
    <mergeCell ref="I38:K38"/>
    <mergeCell ref="L38:N38"/>
    <mergeCell ref="O38:Q38"/>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54:F54"/>
    <mergeCell ref="G54:H54"/>
    <mergeCell ref="B55:F55"/>
    <mergeCell ref="G55:H55"/>
    <mergeCell ref="B56:F56"/>
    <mergeCell ref="G56:H56"/>
    <mergeCell ref="B51:F51"/>
    <mergeCell ref="G51:H51"/>
    <mergeCell ref="B52:F52"/>
    <mergeCell ref="G52:H52"/>
    <mergeCell ref="B53:F53"/>
    <mergeCell ref="G53:H53"/>
    <mergeCell ref="B60:F60"/>
    <mergeCell ref="G60:H60"/>
    <mergeCell ref="B61:F61"/>
    <mergeCell ref="G61:H61"/>
    <mergeCell ref="B57:F57"/>
    <mergeCell ref="G57:H57"/>
    <mergeCell ref="B58:F58"/>
    <mergeCell ref="G58:H58"/>
    <mergeCell ref="B59:F59"/>
    <mergeCell ref="G59:H59"/>
    <mergeCell ref="B65:F65"/>
    <mergeCell ref="G65:H65"/>
    <mergeCell ref="B66:F66"/>
    <mergeCell ref="G66:H66"/>
    <mergeCell ref="B67:F67"/>
    <mergeCell ref="G67:H67"/>
    <mergeCell ref="B62:F62"/>
    <mergeCell ref="G62:H62"/>
    <mergeCell ref="B63:F63"/>
    <mergeCell ref="G63:H63"/>
    <mergeCell ref="B64:F64"/>
    <mergeCell ref="G64:H64"/>
    <mergeCell ref="G72:H72"/>
    <mergeCell ref="B73:F73"/>
    <mergeCell ref="G73:H73"/>
    <mergeCell ref="B74:F74"/>
    <mergeCell ref="G74:H74"/>
    <mergeCell ref="B75:F75"/>
    <mergeCell ref="G75:H75"/>
    <mergeCell ref="B68:F68"/>
    <mergeCell ref="G68:H68"/>
    <mergeCell ref="B69:F69"/>
    <mergeCell ref="G69:H69"/>
    <mergeCell ref="B71:F71"/>
    <mergeCell ref="G71:H71"/>
    <mergeCell ref="B79:F79"/>
    <mergeCell ref="G79:H79"/>
    <mergeCell ref="B80:F80"/>
    <mergeCell ref="G80:H80"/>
    <mergeCell ref="G81:H81"/>
    <mergeCell ref="B82:U82"/>
    <mergeCell ref="B76:F76"/>
    <mergeCell ref="G76:H76"/>
    <mergeCell ref="B77:F77"/>
    <mergeCell ref="G77:H77"/>
    <mergeCell ref="B78:F78"/>
    <mergeCell ref="G78:H78"/>
    <mergeCell ref="P84:Q84"/>
    <mergeCell ref="R84:S84"/>
    <mergeCell ref="T84:U84"/>
    <mergeCell ref="B85:C85"/>
    <mergeCell ref="D85:E85"/>
    <mergeCell ref="F85:G85"/>
    <mergeCell ref="H85:I85"/>
    <mergeCell ref="J85:K85"/>
    <mergeCell ref="L85:M85"/>
    <mergeCell ref="N85:O85"/>
    <mergeCell ref="B83:C84"/>
    <mergeCell ref="D83:I83"/>
    <mergeCell ref="J83:O83"/>
    <mergeCell ref="P83:T83"/>
    <mergeCell ref="D84:E84"/>
    <mergeCell ref="F84:G84"/>
    <mergeCell ref="H84:I84"/>
    <mergeCell ref="J84:K84"/>
    <mergeCell ref="L84:M84"/>
    <mergeCell ref="N84:O84"/>
    <mergeCell ref="P85:Q85"/>
    <mergeCell ref="R85:S85"/>
    <mergeCell ref="T85:U85"/>
    <mergeCell ref="B86:C86"/>
    <mergeCell ref="D86:E86"/>
    <mergeCell ref="F86:G86"/>
    <mergeCell ref="H86:I86"/>
    <mergeCell ref="J86:K86"/>
    <mergeCell ref="L86:M86"/>
    <mergeCell ref="N86:O86"/>
    <mergeCell ref="R87:S87"/>
    <mergeCell ref="T87:U87"/>
    <mergeCell ref="P86:Q86"/>
    <mergeCell ref="R86:S86"/>
    <mergeCell ref="T86:U86"/>
    <mergeCell ref="D87:E87"/>
    <mergeCell ref="F87:G87"/>
    <mergeCell ref="H87:I87"/>
    <mergeCell ref="J87:K87"/>
    <mergeCell ref="L87:M87"/>
    <mergeCell ref="N87:O87"/>
    <mergeCell ref="P87:Q87"/>
    <mergeCell ref="R101:U105"/>
    <mergeCell ref="B102:G105"/>
    <mergeCell ref="B106:G106"/>
    <mergeCell ref="J106:O106"/>
    <mergeCell ref="R106:U106"/>
    <mergeCell ref="B110:G110"/>
    <mergeCell ref="B90:D90"/>
    <mergeCell ref="E90:U90"/>
    <mergeCell ref="B91:U97"/>
    <mergeCell ref="J100:O100"/>
    <mergeCell ref="R100:U100"/>
    <mergeCell ref="V21:W22"/>
    <mergeCell ref="X21:Y22"/>
    <mergeCell ref="Z21:AA22"/>
    <mergeCell ref="V47:W48"/>
    <mergeCell ref="X47:Y48"/>
    <mergeCell ref="Z47:AA48"/>
    <mergeCell ref="R39:T39"/>
    <mergeCell ref="B116:G116"/>
    <mergeCell ref="J116:O116"/>
    <mergeCell ref="R116:U116"/>
    <mergeCell ref="B111:G114"/>
    <mergeCell ref="J111:O114"/>
    <mergeCell ref="R111:U114"/>
    <mergeCell ref="B115:G115"/>
    <mergeCell ref="J115:O115"/>
    <mergeCell ref="R115:U115"/>
    <mergeCell ref="B107:G107"/>
    <mergeCell ref="J107:O107"/>
    <mergeCell ref="R107:U107"/>
    <mergeCell ref="J109:O109"/>
    <mergeCell ref="J110:O110"/>
    <mergeCell ref="R110:U110"/>
    <mergeCell ref="B101:G101"/>
    <mergeCell ref="J101:O105"/>
  </mergeCells>
  <conditionalFormatting sqref="W24">
    <cfRule type="cellIs" dxfId="377" priority="105" operator="notEqual">
      <formula>0</formula>
    </cfRule>
    <cfRule type="cellIs" dxfId="376" priority="106" operator="greaterThan">
      <formula>0</formula>
    </cfRule>
  </conditionalFormatting>
  <conditionalFormatting sqref="Y24">
    <cfRule type="cellIs" dxfId="375" priority="103" operator="notEqual">
      <formula>0</formula>
    </cfRule>
  </conditionalFormatting>
  <conditionalFormatting sqref="AA24">
    <cfRule type="cellIs" dxfId="374" priority="104" operator="notEqual">
      <formula>0</formula>
    </cfRule>
  </conditionalFormatting>
  <conditionalFormatting sqref="W74">
    <cfRule type="cellIs" dxfId="373" priority="102" operator="notEqual">
      <formula>0</formula>
    </cfRule>
  </conditionalFormatting>
  <conditionalFormatting sqref="Y74">
    <cfRule type="cellIs" dxfId="372" priority="101" operator="notEqual">
      <formula>0</formula>
    </cfRule>
  </conditionalFormatting>
  <conditionalFormatting sqref="AA74">
    <cfRule type="cellIs" dxfId="371" priority="100" operator="notEqual">
      <formula>0</formula>
    </cfRule>
  </conditionalFormatting>
  <conditionalFormatting sqref="W51">
    <cfRule type="cellIs" dxfId="370" priority="96" operator="notEqual">
      <formula>0</formula>
    </cfRule>
  </conditionalFormatting>
  <conditionalFormatting sqref="Y51">
    <cfRule type="cellIs" dxfId="369" priority="95" operator="notEqual">
      <formula>0</formula>
    </cfRule>
  </conditionalFormatting>
  <conditionalFormatting sqref="AA51">
    <cfRule type="cellIs" dxfId="368" priority="94" operator="notEqual">
      <formula>0</formula>
    </cfRule>
  </conditionalFormatting>
  <conditionalFormatting sqref="Y28:Y29">
    <cfRule type="cellIs" dxfId="367" priority="42" operator="notEqual">
      <formula>0</formula>
    </cfRule>
  </conditionalFormatting>
  <conditionalFormatting sqref="Y34:Y35">
    <cfRule type="cellIs" dxfId="366" priority="34" operator="notEqual">
      <formula>0</formula>
    </cfRule>
  </conditionalFormatting>
  <conditionalFormatting sqref="AA31:AA32">
    <cfRule type="cellIs" dxfId="365" priority="39" operator="notEqual">
      <formula>0</formula>
    </cfRule>
  </conditionalFormatting>
  <conditionalFormatting sqref="Y31:Y32">
    <cfRule type="cellIs" dxfId="364" priority="38" operator="notEqual">
      <formula>0</formula>
    </cfRule>
  </conditionalFormatting>
  <conditionalFormatting sqref="Y25:Y26">
    <cfRule type="cellIs" dxfId="363" priority="46" operator="notEqual">
      <formula>0</formula>
    </cfRule>
  </conditionalFormatting>
  <conditionalFormatting sqref="W81">
    <cfRule type="cellIs" dxfId="362" priority="52" operator="notEqual">
      <formula>0</formula>
    </cfRule>
  </conditionalFormatting>
  <conditionalFormatting sqref="Y81">
    <cfRule type="cellIs" dxfId="361" priority="51" operator="notEqual">
      <formula>0</formula>
    </cfRule>
  </conditionalFormatting>
  <conditionalFormatting sqref="AA81">
    <cfRule type="cellIs" dxfId="360" priority="50" operator="notEqual">
      <formula>0</formula>
    </cfRule>
  </conditionalFormatting>
  <conditionalFormatting sqref="W25:W26">
    <cfRule type="cellIs" dxfId="359" priority="48" operator="notEqual">
      <formula>0</formula>
    </cfRule>
    <cfRule type="cellIs" dxfId="358" priority="49" operator="greaterThan">
      <formula>0</formula>
    </cfRule>
  </conditionalFormatting>
  <conditionalFormatting sqref="AA25:AA26">
    <cfRule type="cellIs" dxfId="357" priority="47" operator="notEqual">
      <formula>0</formula>
    </cfRule>
  </conditionalFormatting>
  <conditionalFormatting sqref="W28:W29">
    <cfRule type="cellIs" dxfId="356" priority="44" operator="notEqual">
      <formula>0</formula>
    </cfRule>
    <cfRule type="cellIs" dxfId="355" priority="45" operator="greaterThan">
      <formula>0</formula>
    </cfRule>
  </conditionalFormatting>
  <conditionalFormatting sqref="AA28:AA29">
    <cfRule type="cellIs" dxfId="354" priority="43" operator="notEqual">
      <formula>0</formula>
    </cfRule>
  </conditionalFormatting>
  <conditionalFormatting sqref="W31:W32">
    <cfRule type="cellIs" dxfId="353" priority="40" operator="notEqual">
      <formula>0</formula>
    </cfRule>
    <cfRule type="cellIs" dxfId="352" priority="41" operator="greaterThan">
      <formula>0</formula>
    </cfRule>
  </conditionalFormatting>
  <conditionalFormatting sqref="W34:W35">
    <cfRule type="cellIs" dxfId="351" priority="36" operator="notEqual">
      <formula>0</formula>
    </cfRule>
    <cfRule type="cellIs" dxfId="350" priority="37" operator="greaterThan">
      <formula>0</formula>
    </cfRule>
  </conditionalFormatting>
  <conditionalFormatting sqref="AA34:AA35">
    <cfRule type="cellIs" dxfId="349" priority="35" operator="notEqual">
      <formula>0</formula>
    </cfRule>
  </conditionalFormatting>
  <conditionalFormatting sqref="W37">
    <cfRule type="cellIs" dxfId="348" priority="32" operator="notEqual">
      <formula>0</formula>
    </cfRule>
    <cfRule type="cellIs" dxfId="347" priority="33" operator="greaterThan">
      <formula>0</formula>
    </cfRule>
  </conditionalFormatting>
  <conditionalFormatting sqref="Y37">
    <cfRule type="cellIs" dxfId="346" priority="30" operator="notEqual">
      <formula>0</formula>
    </cfRule>
  </conditionalFormatting>
  <conditionalFormatting sqref="AA37">
    <cfRule type="cellIs" dxfId="345" priority="31" operator="notEqual">
      <formula>0</formula>
    </cfRule>
  </conditionalFormatting>
  <conditionalFormatting sqref="W39:W40">
    <cfRule type="cellIs" dxfId="344" priority="28" operator="notEqual">
      <formula>0</formula>
    </cfRule>
    <cfRule type="cellIs" dxfId="343" priority="29" operator="greaterThan">
      <formula>0</formula>
    </cfRule>
  </conditionalFormatting>
  <conditionalFormatting sqref="Y39:Y40">
    <cfRule type="cellIs" dxfId="342" priority="26" operator="notEqual">
      <formula>0</formula>
    </cfRule>
  </conditionalFormatting>
  <conditionalFormatting sqref="AA39:AA40">
    <cfRule type="cellIs" dxfId="341" priority="27" operator="notEqual">
      <formula>0</formula>
    </cfRule>
  </conditionalFormatting>
  <conditionalFormatting sqref="W42">
    <cfRule type="cellIs" dxfId="340" priority="24" operator="notEqual">
      <formula>0</formula>
    </cfRule>
    <cfRule type="cellIs" dxfId="339" priority="25" operator="greaterThan">
      <formula>0</formula>
    </cfRule>
  </conditionalFormatting>
  <conditionalFormatting sqref="Y42">
    <cfRule type="cellIs" dxfId="338" priority="22" operator="notEqual">
      <formula>0</formula>
    </cfRule>
  </conditionalFormatting>
  <conditionalFormatting sqref="AA42">
    <cfRule type="cellIs" dxfId="337" priority="23" operator="notEqual">
      <formula>0</formula>
    </cfRule>
  </conditionalFormatting>
  <conditionalFormatting sqref="W52:W62">
    <cfRule type="cellIs" dxfId="336" priority="21" operator="notEqual">
      <formula>0</formula>
    </cfRule>
  </conditionalFormatting>
  <conditionalFormatting sqref="Y52:Y62">
    <cfRule type="cellIs" dxfId="335" priority="20" operator="notEqual">
      <formula>0</formula>
    </cfRule>
  </conditionalFormatting>
  <conditionalFormatting sqref="AA52:AA62">
    <cfRule type="cellIs" dxfId="334" priority="19" operator="notEqual">
      <formula>0</formula>
    </cfRule>
  </conditionalFormatting>
  <conditionalFormatting sqref="W71">
    <cfRule type="cellIs" dxfId="333" priority="6" operator="notEqual">
      <formula>0</formula>
    </cfRule>
  </conditionalFormatting>
  <conditionalFormatting sqref="Y71">
    <cfRule type="cellIs" dxfId="332" priority="5" operator="notEqual">
      <formula>0</formula>
    </cfRule>
  </conditionalFormatting>
  <conditionalFormatting sqref="AA71">
    <cfRule type="cellIs" dxfId="331" priority="4" operator="notEqual">
      <formula>0</formula>
    </cfRule>
  </conditionalFormatting>
  <conditionalFormatting sqref="W63:W69">
    <cfRule type="cellIs" dxfId="330" priority="15" operator="notEqual">
      <formula>0</formula>
    </cfRule>
  </conditionalFormatting>
  <conditionalFormatting sqref="Y63:Y69">
    <cfRule type="cellIs" dxfId="329" priority="14" operator="notEqual">
      <formula>0</formula>
    </cfRule>
  </conditionalFormatting>
  <conditionalFormatting sqref="AA63:AA69">
    <cfRule type="cellIs" dxfId="328" priority="13" operator="notEqual">
      <formula>0</formula>
    </cfRule>
  </conditionalFormatting>
  <conditionalFormatting sqref="W72">
    <cfRule type="cellIs" dxfId="327" priority="12" operator="notEqual">
      <formula>0</formula>
    </cfRule>
  </conditionalFormatting>
  <conditionalFormatting sqref="Y72">
    <cfRule type="cellIs" dxfId="326" priority="11" operator="notEqual">
      <formula>0</formula>
    </cfRule>
  </conditionalFormatting>
  <conditionalFormatting sqref="AA72">
    <cfRule type="cellIs" dxfId="325" priority="10" operator="notEqual">
      <formula>0</formula>
    </cfRule>
  </conditionalFormatting>
  <conditionalFormatting sqref="W75">
    <cfRule type="cellIs" dxfId="324" priority="9" operator="notEqual">
      <formula>0</formula>
    </cfRule>
  </conditionalFormatting>
  <conditionalFormatting sqref="Y75">
    <cfRule type="cellIs" dxfId="323" priority="8" operator="notEqual">
      <formula>0</formula>
    </cfRule>
  </conditionalFormatting>
  <conditionalFormatting sqref="AA75">
    <cfRule type="cellIs" dxfId="322" priority="7" operator="notEqual">
      <formula>0</formula>
    </cfRule>
  </conditionalFormatting>
  <conditionalFormatting sqref="W76:W80">
    <cfRule type="cellIs" dxfId="321" priority="3" operator="notEqual">
      <formula>0</formula>
    </cfRule>
  </conditionalFormatting>
  <conditionalFormatting sqref="Y76:Y80">
    <cfRule type="cellIs" dxfId="320" priority="2" operator="notEqual">
      <formula>0</formula>
    </cfRule>
  </conditionalFormatting>
  <conditionalFormatting sqref="AA76:AA80">
    <cfRule type="cellIs" dxfId="319" priority="1" operator="notEqual">
      <formula>0</formula>
    </cfRule>
  </conditionalFormatting>
  <pageMargins left="0.86614173228346458" right="0" top="0.15748031496062992" bottom="0.15748031496062992" header="0.15748031496062992" footer="0.15748031496062992"/>
  <pageSetup scale="46"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16"/>
  <sheetViews>
    <sheetView topLeftCell="C1" zoomScale="78" zoomScaleNormal="78" workbookViewId="0">
      <selection activeCell="G10" sqref="G10:U10"/>
    </sheetView>
  </sheetViews>
  <sheetFormatPr baseColWidth="10" defaultRowHeight="15"/>
  <cols>
    <col min="1" max="1" width="1" style="277" customWidth="1"/>
    <col min="2" max="2" width="17.42578125" style="277" bestFit="1" customWidth="1"/>
    <col min="3" max="3" width="21.85546875" style="277" customWidth="1"/>
    <col min="4" max="4" width="8.42578125" style="277" customWidth="1"/>
    <col min="5" max="5" width="8.5703125" style="277" customWidth="1"/>
    <col min="6" max="6" width="19.140625" style="277" customWidth="1"/>
    <col min="7" max="8" width="11.42578125" style="277"/>
    <col min="9" max="9" width="12.7109375" style="277" customWidth="1"/>
    <col min="10" max="10" width="17.42578125" style="277" customWidth="1"/>
    <col min="11" max="11" width="16.85546875" style="277" customWidth="1"/>
    <col min="12" max="12" width="12.7109375" style="277" customWidth="1"/>
    <col min="13" max="13" width="18.5703125" style="277" customWidth="1"/>
    <col min="14" max="14" width="15.7109375" style="277" bestFit="1" customWidth="1"/>
    <col min="15" max="15" width="12.7109375" style="277" customWidth="1"/>
    <col min="16" max="16" width="20.140625" style="277" customWidth="1"/>
    <col min="17" max="17" width="15.7109375" style="277" bestFit="1" customWidth="1"/>
    <col min="18" max="18" width="12.7109375" style="277" customWidth="1"/>
    <col min="19" max="19" width="18" style="277" customWidth="1"/>
    <col min="20" max="20" width="15.7109375" style="277" bestFit="1" customWidth="1"/>
    <col min="21" max="21" width="12.85546875" style="277" customWidth="1"/>
    <col min="22" max="22" width="13.85546875" style="277" customWidth="1"/>
    <col min="23" max="23" width="18" style="277" customWidth="1"/>
    <col min="24" max="24" width="14.85546875" style="277" bestFit="1" customWidth="1"/>
    <col min="25" max="16384" width="11.42578125" style="277"/>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277" t="s">
        <v>1</v>
      </c>
    </row>
    <row r="8" spans="1:21" ht="21.75">
      <c r="B8" s="2"/>
      <c r="C8" s="2"/>
      <c r="D8" s="2"/>
      <c r="E8" s="2"/>
      <c r="F8" s="2"/>
      <c r="G8" s="2"/>
      <c r="H8" s="2"/>
      <c r="I8" s="2"/>
      <c r="J8" s="2"/>
      <c r="K8" s="2"/>
      <c r="L8" s="2"/>
      <c r="M8" s="2"/>
      <c r="N8" s="2"/>
      <c r="O8" s="2"/>
      <c r="P8" s="2"/>
      <c r="Q8" s="2"/>
      <c r="R8" s="2"/>
      <c r="S8" s="2"/>
      <c r="T8" s="2"/>
      <c r="U8" s="2"/>
    </row>
    <row r="9" spans="1:21" ht="15.75" thickBot="1">
      <c r="B9" s="278"/>
      <c r="C9" s="278"/>
      <c r="D9" s="278"/>
      <c r="E9" s="278"/>
      <c r="F9" s="278"/>
      <c r="G9" s="278"/>
      <c r="H9" s="278"/>
      <c r="I9" s="278"/>
      <c r="J9" s="278"/>
      <c r="K9" s="278"/>
      <c r="L9" s="278"/>
      <c r="M9" s="278"/>
      <c r="N9" s="278"/>
      <c r="O9" s="278"/>
      <c r="P9" s="278"/>
      <c r="Q9" s="278"/>
      <c r="R9" s="278"/>
      <c r="S9" s="278"/>
      <c r="T9" s="278"/>
      <c r="U9" s="278"/>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281"/>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281"/>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281"/>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281"/>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281"/>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281"/>
      <c r="B16" s="611" t="s">
        <v>11</v>
      </c>
      <c r="C16" s="612"/>
      <c r="D16" s="612"/>
      <c r="E16" s="612"/>
      <c r="F16" s="613"/>
      <c r="G16" s="633" t="s">
        <v>119</v>
      </c>
      <c r="H16" s="634"/>
      <c r="I16" s="634"/>
      <c r="J16" s="634"/>
      <c r="K16" s="634"/>
      <c r="L16" s="634"/>
      <c r="M16" s="634"/>
      <c r="N16" s="634"/>
      <c r="O16" s="634"/>
      <c r="P16" s="634"/>
      <c r="Q16" s="634"/>
      <c r="R16" s="634"/>
      <c r="S16" s="634"/>
      <c r="T16" s="634"/>
      <c r="U16" s="635"/>
    </row>
    <row r="17" spans="1:27" ht="15.75" customHeight="1" thickBot="1">
      <c r="A17" s="281"/>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281"/>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281"/>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c r="A21" s="281"/>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15.75" thickBot="1">
      <c r="A22" s="281"/>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74"/>
      <c r="W23" s="345"/>
      <c r="X23" s="345"/>
      <c r="Y23" s="345"/>
      <c r="Z23" s="345"/>
      <c r="AA23" s="345"/>
    </row>
    <row r="24" spans="1:27" s="112" customFormat="1">
      <c r="A24" s="111"/>
      <c r="B24" s="538" t="s">
        <v>23</v>
      </c>
      <c r="C24" s="539"/>
      <c r="D24" s="540"/>
      <c r="E24" s="541" t="s">
        <v>24</v>
      </c>
      <c r="F24" s="542"/>
      <c r="G24" s="513">
        <v>950</v>
      </c>
      <c r="H24" s="513"/>
      <c r="I24" s="662">
        <v>40</v>
      </c>
      <c r="J24" s="663"/>
      <c r="K24" s="664"/>
      <c r="L24" s="655">
        <v>30</v>
      </c>
      <c r="M24" s="656"/>
      <c r="N24" s="656"/>
      <c r="O24" s="665">
        <f>+I24+'OCTUBRE '!O24:Q24</f>
        <v>950</v>
      </c>
      <c r="P24" s="666"/>
      <c r="Q24" s="666"/>
      <c r="R24" s="669">
        <f>+L24+'OCTUBRE '!R24:T24</f>
        <v>1906</v>
      </c>
      <c r="S24" s="670"/>
      <c r="T24" s="671"/>
      <c r="U24" s="115">
        <f>+R24/G24</f>
        <v>2.0063157894736841</v>
      </c>
      <c r="V24" s="381">
        <f>+I24+'OCTUBRE '!O24</f>
        <v>950</v>
      </c>
      <c r="W24" s="374">
        <f>+O24-V24</f>
        <v>0</v>
      </c>
      <c r="X24" s="381">
        <f>+L24+'OCTUBRE '!R24</f>
        <v>1906</v>
      </c>
      <c r="Y24" s="374">
        <f>+R24-X24</f>
        <v>0</v>
      </c>
      <c r="Z24" s="375">
        <f>+X24/G24</f>
        <v>2.0063157894736841</v>
      </c>
      <c r="AA24" s="374">
        <f>+U24-Z24</f>
        <v>0</v>
      </c>
    </row>
    <row r="25" spans="1:27" s="112" customFormat="1">
      <c r="A25" s="113"/>
      <c r="B25" s="538" t="s">
        <v>58</v>
      </c>
      <c r="C25" s="553"/>
      <c r="D25" s="554"/>
      <c r="E25" s="541" t="s">
        <v>25</v>
      </c>
      <c r="F25" s="542"/>
      <c r="G25" s="551">
        <v>398</v>
      </c>
      <c r="H25" s="513"/>
      <c r="I25" s="662">
        <v>17</v>
      </c>
      <c r="J25" s="663"/>
      <c r="K25" s="664"/>
      <c r="L25" s="655">
        <v>10</v>
      </c>
      <c r="M25" s="656"/>
      <c r="N25" s="656"/>
      <c r="O25" s="665">
        <f>+I25+'OCTUBRE '!O25:Q25</f>
        <v>398</v>
      </c>
      <c r="P25" s="666"/>
      <c r="Q25" s="666"/>
      <c r="R25" s="669">
        <f>+L25+'OCTUBRE '!R25:T25</f>
        <v>1033</v>
      </c>
      <c r="S25" s="670"/>
      <c r="T25" s="671"/>
      <c r="U25" s="115">
        <f t="shared" ref="U25:U42" si="0">+R25/G25</f>
        <v>2.5954773869346734</v>
      </c>
      <c r="V25" s="381">
        <f>+I25+'OCTUBRE '!O25</f>
        <v>398</v>
      </c>
      <c r="W25" s="374">
        <f t="shared" ref="W25:W26" si="1">+O25-V25</f>
        <v>0</v>
      </c>
      <c r="X25" s="381">
        <f>+L25+'OCTUBRE '!R25</f>
        <v>1033</v>
      </c>
      <c r="Y25" s="374">
        <f t="shared" ref="Y25:Y26" si="2">+R25-X25</f>
        <v>0</v>
      </c>
      <c r="Z25" s="375">
        <f t="shared" ref="Z25:Z26" si="3">+X25/G25</f>
        <v>2.5954773869346734</v>
      </c>
      <c r="AA25" s="374">
        <f t="shared" ref="AA25:AA26" si="4">+U25-Z25</f>
        <v>0</v>
      </c>
    </row>
    <row r="26" spans="1:27" s="112" customFormat="1">
      <c r="A26" s="111"/>
      <c r="B26" s="538" t="s">
        <v>26</v>
      </c>
      <c r="C26" s="539"/>
      <c r="D26" s="540"/>
      <c r="E26" s="541" t="s">
        <v>25</v>
      </c>
      <c r="F26" s="542"/>
      <c r="G26" s="513">
        <v>1570</v>
      </c>
      <c r="H26" s="514"/>
      <c r="I26" s="662">
        <v>68</v>
      </c>
      <c r="J26" s="663"/>
      <c r="K26" s="664"/>
      <c r="L26" s="655">
        <v>40</v>
      </c>
      <c r="M26" s="656"/>
      <c r="N26" s="656"/>
      <c r="O26" s="665">
        <f>+I26+'OCTUBRE '!O26:Q26</f>
        <v>1570</v>
      </c>
      <c r="P26" s="666"/>
      <c r="Q26" s="666"/>
      <c r="R26" s="669">
        <f>+L26+'OCTUBRE '!R26:T26</f>
        <v>4045</v>
      </c>
      <c r="S26" s="670"/>
      <c r="T26" s="671"/>
      <c r="U26" s="115">
        <f t="shared" si="0"/>
        <v>2.5764331210191083</v>
      </c>
      <c r="V26" s="381">
        <f>+I26+'OCTUBRE '!O26</f>
        <v>1570</v>
      </c>
      <c r="W26" s="374">
        <f t="shared" si="1"/>
        <v>0</v>
      </c>
      <c r="X26" s="381">
        <f>+L26+'OCTUBRE '!R26</f>
        <v>4045</v>
      </c>
      <c r="Y26" s="374">
        <f t="shared" si="2"/>
        <v>0</v>
      </c>
      <c r="Z26" s="375">
        <f t="shared" si="3"/>
        <v>2.5764331210191083</v>
      </c>
      <c r="AA26" s="374">
        <f t="shared" si="4"/>
        <v>0</v>
      </c>
    </row>
    <row r="27" spans="1:27"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row>
    <row r="28" spans="1:27" s="112" customFormat="1" ht="15" customHeight="1">
      <c r="A28" s="111"/>
      <c r="B28" s="538" t="s">
        <v>28</v>
      </c>
      <c r="C28" s="553"/>
      <c r="D28" s="554"/>
      <c r="E28" s="541" t="s">
        <v>24</v>
      </c>
      <c r="F28" s="542"/>
      <c r="G28" s="551">
        <v>750</v>
      </c>
      <c r="H28" s="513"/>
      <c r="I28" s="665">
        <v>90</v>
      </c>
      <c r="J28" s="668"/>
      <c r="K28" s="673"/>
      <c r="L28" s="513">
        <v>317</v>
      </c>
      <c r="M28" s="513"/>
      <c r="N28" s="513"/>
      <c r="O28" s="665">
        <f>+I28+'OCTUBRE '!O28:Q28</f>
        <v>660</v>
      </c>
      <c r="P28" s="668"/>
      <c r="Q28" s="668"/>
      <c r="R28" s="727">
        <v>723</v>
      </c>
      <c r="S28" s="678"/>
      <c r="T28" s="667"/>
      <c r="U28" s="115">
        <f t="shared" si="0"/>
        <v>0.96399999999999997</v>
      </c>
      <c r="V28" s="381">
        <f>+I28+'OCTUBRE '!O28</f>
        <v>660</v>
      </c>
      <c r="W28" s="374">
        <f t="shared" ref="W28:W29" si="5">+O28-V28</f>
        <v>0</v>
      </c>
      <c r="X28" s="381">
        <f>+L28+'OCTUBRE '!R28</f>
        <v>723</v>
      </c>
      <c r="Y28" s="374">
        <f t="shared" ref="Y28:Y29" si="6">+R28-X28</f>
        <v>0</v>
      </c>
      <c r="Z28" s="375">
        <f t="shared" ref="Z28:Z29" si="7">+X28/G28</f>
        <v>0.96399999999999997</v>
      </c>
      <c r="AA28" s="374">
        <f t="shared" ref="AA28:AA29" si="8">+U28-Z28</f>
        <v>0</v>
      </c>
    </row>
    <row r="29" spans="1:27" s="112" customFormat="1" ht="15" customHeight="1">
      <c r="A29" s="111"/>
      <c r="B29" s="538" t="s">
        <v>29</v>
      </c>
      <c r="C29" s="553"/>
      <c r="D29" s="554"/>
      <c r="E29" s="541" t="s">
        <v>25</v>
      </c>
      <c r="F29" s="542"/>
      <c r="G29" s="551">
        <v>85</v>
      </c>
      <c r="H29" s="513"/>
      <c r="I29" s="665">
        <v>12</v>
      </c>
      <c r="J29" s="668"/>
      <c r="K29" s="673"/>
      <c r="L29" s="513">
        <v>50</v>
      </c>
      <c r="M29" s="513"/>
      <c r="N29" s="513"/>
      <c r="O29" s="665">
        <f>+I29+'OCTUBRE '!O29:Q29</f>
        <v>72</v>
      </c>
      <c r="P29" s="668"/>
      <c r="Q29" s="668"/>
      <c r="R29" s="727">
        <v>88</v>
      </c>
      <c r="S29" s="678"/>
      <c r="T29" s="667"/>
      <c r="U29" s="115">
        <f t="shared" si="0"/>
        <v>1.0352941176470589</v>
      </c>
      <c r="V29" s="381">
        <f>+I29+'OCTUBRE '!O29</f>
        <v>72</v>
      </c>
      <c r="W29" s="374">
        <f t="shared" si="5"/>
        <v>0</v>
      </c>
      <c r="X29" s="381">
        <f>+L29+'OCTUBRE '!R29</f>
        <v>88</v>
      </c>
      <c r="Y29" s="374">
        <f t="shared" si="6"/>
        <v>0</v>
      </c>
      <c r="Z29" s="375">
        <f t="shared" si="7"/>
        <v>1.0352941176470589</v>
      </c>
      <c r="AA29" s="374">
        <f t="shared" si="8"/>
        <v>0</v>
      </c>
    </row>
    <row r="30" spans="1:27" s="112" customFormat="1" ht="15" customHeight="1">
      <c r="A30" s="111"/>
      <c r="B30" s="548" t="s">
        <v>30</v>
      </c>
      <c r="C30" s="556"/>
      <c r="D30" s="557"/>
      <c r="E30" s="260"/>
      <c r="F30" s="261"/>
      <c r="G30" s="263"/>
      <c r="H30" s="262"/>
      <c r="I30" s="271"/>
      <c r="J30" s="272"/>
      <c r="K30" s="273"/>
      <c r="L30" s="262"/>
      <c r="M30" s="262"/>
      <c r="N30" s="262"/>
      <c r="O30" s="271"/>
      <c r="P30" s="272"/>
      <c r="Q30" s="272"/>
      <c r="R30" s="276"/>
      <c r="S30" s="274"/>
      <c r="T30" s="125"/>
      <c r="U30" s="115"/>
    </row>
    <row r="31" spans="1:27" s="112" customFormat="1" ht="15" customHeight="1">
      <c r="A31" s="111"/>
      <c r="B31" s="538" t="s">
        <v>28</v>
      </c>
      <c r="C31" s="553"/>
      <c r="D31" s="554"/>
      <c r="E31" s="541" t="s">
        <v>24</v>
      </c>
      <c r="F31" s="542"/>
      <c r="G31" s="551">
        <v>350</v>
      </c>
      <c r="H31" s="513"/>
      <c r="I31" s="665">
        <v>0</v>
      </c>
      <c r="J31" s="668"/>
      <c r="K31" s="673"/>
      <c r="L31" s="513">
        <v>380</v>
      </c>
      <c r="M31" s="513"/>
      <c r="N31" s="513"/>
      <c r="O31" s="665">
        <f>+I31+'OCTUBRE '!O31:Q31</f>
        <v>350</v>
      </c>
      <c r="P31" s="668"/>
      <c r="Q31" s="668"/>
      <c r="R31" s="727">
        <v>380</v>
      </c>
      <c r="S31" s="678"/>
      <c r="T31" s="667"/>
      <c r="U31" s="115">
        <f t="shared" si="0"/>
        <v>1.0857142857142856</v>
      </c>
      <c r="V31" s="381">
        <f>+I31+'OCTUBRE '!O31</f>
        <v>350</v>
      </c>
      <c r="W31" s="374">
        <f t="shared" ref="W31:W32" si="9">+O31-V31</f>
        <v>0</v>
      </c>
      <c r="X31" s="381">
        <f>+L31+'OCTUBRE '!R31</f>
        <v>380</v>
      </c>
      <c r="Y31" s="374">
        <f t="shared" ref="Y31:Y32" si="10">+R31-X31</f>
        <v>0</v>
      </c>
      <c r="Z31" s="375">
        <f t="shared" ref="Z31:Z32" si="11">+X31/G31</f>
        <v>1.0857142857142856</v>
      </c>
      <c r="AA31" s="374">
        <f t="shared" ref="AA31:AA32" si="12">+U31-Z31</f>
        <v>0</v>
      </c>
    </row>
    <row r="32" spans="1:27" s="112" customFormat="1" ht="15" customHeight="1">
      <c r="A32" s="111"/>
      <c r="B32" s="538" t="s">
        <v>29</v>
      </c>
      <c r="C32" s="553"/>
      <c r="D32" s="554"/>
      <c r="E32" s="541" t="s">
        <v>25</v>
      </c>
      <c r="F32" s="542"/>
      <c r="G32" s="551">
        <v>70</v>
      </c>
      <c r="H32" s="513"/>
      <c r="I32" s="665">
        <v>0</v>
      </c>
      <c r="J32" s="668"/>
      <c r="K32" s="673"/>
      <c r="L32" s="513">
        <v>40</v>
      </c>
      <c r="M32" s="513"/>
      <c r="N32" s="513"/>
      <c r="O32" s="665">
        <f>+I32+'OCTUBRE '!O32:Q32</f>
        <v>70</v>
      </c>
      <c r="P32" s="668"/>
      <c r="Q32" s="668"/>
      <c r="R32" s="727">
        <v>40</v>
      </c>
      <c r="S32" s="678"/>
      <c r="T32" s="667"/>
      <c r="U32" s="115">
        <f t="shared" si="0"/>
        <v>0.5714285714285714</v>
      </c>
      <c r="V32" s="381">
        <f>+I32+'OCTUBRE '!O32</f>
        <v>70</v>
      </c>
      <c r="W32" s="374">
        <f t="shared" si="9"/>
        <v>0</v>
      </c>
      <c r="X32" s="381">
        <f>+L32+'OCTUBRE '!R32</f>
        <v>40</v>
      </c>
      <c r="Y32" s="374">
        <f t="shared" si="10"/>
        <v>0</v>
      </c>
      <c r="Z32" s="375">
        <f t="shared" si="11"/>
        <v>0.5714285714285714</v>
      </c>
      <c r="AA32" s="374">
        <f t="shared" si="12"/>
        <v>0</v>
      </c>
    </row>
    <row r="33" spans="1:27"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row>
    <row r="34" spans="1:27" s="112" customFormat="1">
      <c r="A34" s="111"/>
      <c r="B34" s="538" t="s">
        <v>28</v>
      </c>
      <c r="C34" s="553"/>
      <c r="D34" s="554"/>
      <c r="E34" s="541" t="s">
        <v>24</v>
      </c>
      <c r="F34" s="542"/>
      <c r="G34" s="551">
        <v>350</v>
      </c>
      <c r="H34" s="513"/>
      <c r="I34" s="665">
        <v>0</v>
      </c>
      <c r="J34" s="668"/>
      <c r="K34" s="673"/>
      <c r="L34" s="513">
        <v>277</v>
      </c>
      <c r="M34" s="513"/>
      <c r="N34" s="513"/>
      <c r="O34" s="665">
        <f>+I34+'OCTUBRE '!O34:Q34</f>
        <v>350</v>
      </c>
      <c r="P34" s="668"/>
      <c r="Q34" s="668"/>
      <c r="R34" s="665">
        <v>485</v>
      </c>
      <c r="S34" s="668"/>
      <c r="T34" s="673"/>
      <c r="U34" s="115">
        <f t="shared" si="0"/>
        <v>1.3857142857142857</v>
      </c>
      <c r="V34" s="381">
        <f>+I34+'OCTUBRE '!O34</f>
        <v>350</v>
      </c>
      <c r="W34" s="374">
        <f t="shared" ref="W34:W35" si="13">+O34-V34</f>
        <v>0</v>
      </c>
      <c r="X34" s="381">
        <f>+L34+'OCTUBRE '!R34</f>
        <v>485</v>
      </c>
      <c r="Y34" s="374">
        <f t="shared" ref="Y34:Y35" si="14">+R34-X34</f>
        <v>0</v>
      </c>
      <c r="Z34" s="375">
        <f t="shared" ref="Z34:Z35" si="15">+X34/G34</f>
        <v>1.3857142857142857</v>
      </c>
      <c r="AA34" s="374">
        <f t="shared" ref="AA34:AA35" si="16">+U34-Z34</f>
        <v>0</v>
      </c>
    </row>
    <row r="35" spans="1:27" s="112" customFormat="1" ht="15" customHeight="1">
      <c r="A35" s="111"/>
      <c r="B35" s="538" t="s">
        <v>29</v>
      </c>
      <c r="C35" s="553"/>
      <c r="D35" s="554"/>
      <c r="E35" s="541" t="s">
        <v>25</v>
      </c>
      <c r="F35" s="542"/>
      <c r="G35" s="562">
        <v>120</v>
      </c>
      <c r="H35" s="563"/>
      <c r="I35" s="665">
        <v>0</v>
      </c>
      <c r="J35" s="666"/>
      <c r="K35" s="667"/>
      <c r="L35" s="513">
        <v>35</v>
      </c>
      <c r="M35" s="513"/>
      <c r="N35" s="513"/>
      <c r="O35" s="665">
        <v>120</v>
      </c>
      <c r="P35" s="666"/>
      <c r="Q35" s="666"/>
      <c r="R35" s="669">
        <f>+L35+'OCTUBRE '!R35:T35</f>
        <v>51</v>
      </c>
      <c r="S35" s="670"/>
      <c r="T35" s="671"/>
      <c r="U35" s="115">
        <f t="shared" si="0"/>
        <v>0.42499999999999999</v>
      </c>
      <c r="V35" s="381">
        <f>+I35+'OCTUBRE '!O35</f>
        <v>120</v>
      </c>
      <c r="W35" s="374">
        <f t="shared" si="13"/>
        <v>0</v>
      </c>
      <c r="X35" s="381">
        <f>+L35+'OCTUBRE '!R35</f>
        <v>51</v>
      </c>
      <c r="Y35" s="374">
        <f t="shared" si="14"/>
        <v>0</v>
      </c>
      <c r="Z35" s="375">
        <f t="shared" si="15"/>
        <v>0.42499999999999999</v>
      </c>
      <c r="AA35" s="374">
        <f t="shared" si="16"/>
        <v>0</v>
      </c>
    </row>
    <row r="36" spans="1:27"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row>
    <row r="37" spans="1:27" s="112" customFormat="1">
      <c r="A37" s="111"/>
      <c r="B37" s="538" t="s">
        <v>32</v>
      </c>
      <c r="C37" s="553"/>
      <c r="D37" s="554"/>
      <c r="E37" s="541" t="s">
        <v>25</v>
      </c>
      <c r="F37" s="542"/>
      <c r="G37" s="551">
        <v>6</v>
      </c>
      <c r="H37" s="513"/>
      <c r="I37" s="665">
        <v>0</v>
      </c>
      <c r="J37" s="668"/>
      <c r="K37" s="673"/>
      <c r="L37" s="513">
        <v>1</v>
      </c>
      <c r="M37" s="513"/>
      <c r="N37" s="513"/>
      <c r="O37" s="665">
        <f>+I37+'OCTUBRE '!O37:Q37</f>
        <v>6</v>
      </c>
      <c r="P37" s="668"/>
      <c r="Q37" s="668"/>
      <c r="R37" s="665">
        <f>+L37+'AGOSTO (2)'!R37:T37</f>
        <v>6</v>
      </c>
      <c r="S37" s="668"/>
      <c r="T37" s="673"/>
      <c r="U37" s="115">
        <f t="shared" si="0"/>
        <v>1</v>
      </c>
      <c r="V37" s="381">
        <f>+I37+'OCTUBRE '!O37</f>
        <v>6</v>
      </c>
      <c r="W37" s="374">
        <f>+O37-V37</f>
        <v>0</v>
      </c>
      <c r="X37" s="381">
        <f>+L37+'OCTUBRE '!R37</f>
        <v>6</v>
      </c>
      <c r="Y37" s="374">
        <f>+R37-X37</f>
        <v>0</v>
      </c>
      <c r="Z37" s="375">
        <f>+X37/G37</f>
        <v>1</v>
      </c>
      <c r="AA37" s="374">
        <f>+U37-Z37</f>
        <v>0</v>
      </c>
    </row>
    <row r="38" spans="1:27"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row>
    <row r="39" spans="1:27" s="112" customFormat="1" ht="14.25" customHeight="1">
      <c r="A39" s="111"/>
      <c r="B39" s="538" t="s">
        <v>59</v>
      </c>
      <c r="C39" s="553"/>
      <c r="D39" s="554"/>
      <c r="E39" s="541" t="s">
        <v>25</v>
      </c>
      <c r="F39" s="542"/>
      <c r="G39" s="551">
        <v>12</v>
      </c>
      <c r="H39" s="513"/>
      <c r="I39" s="665">
        <v>1</v>
      </c>
      <c r="J39" s="668"/>
      <c r="K39" s="673"/>
      <c r="L39" s="551">
        <v>1</v>
      </c>
      <c r="M39" s="513"/>
      <c r="N39" s="555"/>
      <c r="O39" s="665">
        <f>+I39+'OCTUBRE '!O39:Q39</f>
        <v>11</v>
      </c>
      <c r="P39" s="668"/>
      <c r="Q39" s="668"/>
      <c r="R39" s="665">
        <v>11</v>
      </c>
      <c r="S39" s="668"/>
      <c r="T39" s="673"/>
      <c r="U39" s="115">
        <f>R39/G39</f>
        <v>0.91666666666666663</v>
      </c>
      <c r="V39" s="381">
        <f>+I39+'OCTUBRE '!O39</f>
        <v>11</v>
      </c>
      <c r="W39" s="374">
        <f t="shared" ref="W39:W40" si="17">+O39-V39</f>
        <v>0</v>
      </c>
      <c r="X39" s="381">
        <f>+L39+'OCTUBRE '!R39</f>
        <v>11</v>
      </c>
      <c r="Y39" s="374">
        <f t="shared" ref="Y39:Y40" si="18">+R39-X39</f>
        <v>0</v>
      </c>
      <c r="Z39" s="375">
        <f t="shared" ref="Z39:Z40" si="19">+X39/G39</f>
        <v>0.91666666666666663</v>
      </c>
      <c r="AA39" s="374">
        <f t="shared" ref="AA39:AA40" si="20">+U39-Z39</f>
        <v>0</v>
      </c>
    </row>
    <row r="40" spans="1:27" s="112" customFormat="1">
      <c r="A40" s="111"/>
      <c r="B40" s="538" t="s">
        <v>34</v>
      </c>
      <c r="C40" s="553"/>
      <c r="D40" s="554"/>
      <c r="E40" s="541" t="s">
        <v>25</v>
      </c>
      <c r="F40" s="542"/>
      <c r="G40" s="551">
        <v>12</v>
      </c>
      <c r="H40" s="513"/>
      <c r="I40" s="665">
        <v>1</v>
      </c>
      <c r="J40" s="668"/>
      <c r="K40" s="673"/>
      <c r="L40" s="513">
        <v>1</v>
      </c>
      <c r="M40" s="513"/>
      <c r="N40" s="513"/>
      <c r="O40" s="665">
        <f>+I40+'OCTUBRE '!O40:Q40</f>
        <v>11</v>
      </c>
      <c r="P40" s="668"/>
      <c r="Q40" s="668"/>
      <c r="R40" s="665">
        <v>11</v>
      </c>
      <c r="S40" s="668"/>
      <c r="T40" s="673"/>
      <c r="U40" s="115">
        <f t="shared" si="0"/>
        <v>0.91666666666666663</v>
      </c>
      <c r="V40" s="381">
        <f>+I40+'OCTUBRE '!O40</f>
        <v>11</v>
      </c>
      <c r="W40" s="374">
        <f t="shared" si="17"/>
        <v>0</v>
      </c>
      <c r="X40" s="381">
        <f>+L40+'OCTUBRE '!R40</f>
        <v>11</v>
      </c>
      <c r="Y40" s="374">
        <f t="shared" si="18"/>
        <v>0</v>
      </c>
      <c r="Z40" s="375">
        <f t="shared" si="19"/>
        <v>0.91666666666666663</v>
      </c>
      <c r="AA40" s="374">
        <f t="shared" si="20"/>
        <v>0</v>
      </c>
    </row>
    <row r="41" spans="1:27"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row>
    <row r="42" spans="1:27" s="112" customFormat="1" ht="15.75" thickBot="1">
      <c r="A42" s="111"/>
      <c r="B42" s="538" t="s">
        <v>35</v>
      </c>
      <c r="C42" s="539"/>
      <c r="D42" s="540"/>
      <c r="E42" s="541" t="s">
        <v>25</v>
      </c>
      <c r="F42" s="542"/>
      <c r="G42" s="513">
        <v>1</v>
      </c>
      <c r="H42" s="514"/>
      <c r="I42" s="679">
        <v>0</v>
      </c>
      <c r="J42" s="680"/>
      <c r="K42" s="681"/>
      <c r="L42" s="513">
        <v>0</v>
      </c>
      <c r="M42" s="514"/>
      <c r="N42" s="514"/>
      <c r="O42" s="679">
        <v>0</v>
      </c>
      <c r="P42" s="680"/>
      <c r="Q42" s="680"/>
      <c r="R42" s="679">
        <v>0</v>
      </c>
      <c r="S42" s="680"/>
      <c r="T42" s="681"/>
      <c r="U42" s="115">
        <f t="shared" si="0"/>
        <v>0</v>
      </c>
      <c r="V42" s="381">
        <f>+I42+'OCTUBRE '!O42</f>
        <v>0</v>
      </c>
      <c r="W42" s="374">
        <f>+O42-V42</f>
        <v>0</v>
      </c>
      <c r="X42" s="381">
        <f>+L42+'OCTUBRE '!R42</f>
        <v>0</v>
      </c>
      <c r="Y42" s="374">
        <f>+R42-X42</f>
        <v>0</v>
      </c>
      <c r="Z42" s="375">
        <f>+X42/G42</f>
        <v>0</v>
      </c>
      <c r="AA42" s="374">
        <f>+U42-Z42</f>
        <v>0</v>
      </c>
    </row>
    <row r="43" spans="1:27" ht="15.75" thickBot="1">
      <c r="A43" s="281"/>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281"/>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281"/>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281"/>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30" customHeight="1" thickBot="1">
      <c r="A48" s="281"/>
      <c r="B48" s="523"/>
      <c r="C48" s="524"/>
      <c r="D48" s="524"/>
      <c r="E48" s="524"/>
      <c r="F48" s="525"/>
      <c r="G48" s="533"/>
      <c r="H48" s="534"/>
      <c r="I48" s="258" t="s">
        <v>41</v>
      </c>
      <c r="J48" s="257" t="s">
        <v>42</v>
      </c>
      <c r="K48" s="257" t="s">
        <v>43</v>
      </c>
      <c r="L48" s="258" t="s">
        <v>41</v>
      </c>
      <c r="M48" s="257" t="s">
        <v>42</v>
      </c>
      <c r="N48" s="259" t="s">
        <v>43</v>
      </c>
      <c r="O48" s="14" t="s">
        <v>41</v>
      </c>
      <c r="P48" s="258" t="s">
        <v>42</v>
      </c>
      <c r="Q48" s="15" t="s">
        <v>43</v>
      </c>
      <c r="R48" s="16" t="s">
        <v>41</v>
      </c>
      <c r="S48" s="265" t="s">
        <v>42</v>
      </c>
      <c r="T48" s="257" t="s">
        <v>43</v>
      </c>
      <c r="U48" s="509"/>
      <c r="V48" s="608"/>
      <c r="W48" s="609"/>
      <c r="X48" s="608"/>
      <c r="Y48" s="609"/>
      <c r="Z48" s="608"/>
      <c r="AA48" s="609"/>
    </row>
    <row r="49" spans="1:27" ht="15.75" thickBot="1">
      <c r="A49" s="281"/>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ht="15.75" thickBot="1">
      <c r="A50" s="4"/>
      <c r="B50" s="510" t="s">
        <v>22</v>
      </c>
      <c r="C50" s="511"/>
      <c r="D50" s="511"/>
      <c r="E50" s="511"/>
      <c r="F50" s="511"/>
      <c r="G50" s="512"/>
      <c r="H50" s="512"/>
      <c r="I50" s="264"/>
      <c r="J50" s="264"/>
      <c r="K50" s="264"/>
      <c r="L50" s="264"/>
      <c r="M50" s="264"/>
      <c r="N50" s="264"/>
      <c r="O50" s="264"/>
      <c r="P50" s="264"/>
      <c r="Q50" s="264"/>
      <c r="R50" s="264"/>
      <c r="S50" s="264"/>
      <c r="T50" s="264"/>
      <c r="U50" s="104"/>
      <c r="V50" s="345"/>
      <c r="W50" s="345"/>
      <c r="X50" s="345"/>
      <c r="Y50" s="345"/>
      <c r="Z50" s="345"/>
      <c r="AA50" s="345"/>
    </row>
    <row r="51" spans="1:27" ht="33.75" customHeight="1">
      <c r="A51" s="4"/>
      <c r="B51" s="417" t="s">
        <v>88</v>
      </c>
      <c r="C51" s="502"/>
      <c r="D51" s="502"/>
      <c r="E51" s="502"/>
      <c r="F51" s="419"/>
      <c r="G51" s="640">
        <v>5000</v>
      </c>
      <c r="H51" s="641"/>
      <c r="I51" s="146"/>
      <c r="J51" s="147">
        <v>0</v>
      </c>
      <c r="K51" s="42"/>
      <c r="L51" s="75"/>
      <c r="M51" s="42">
        <v>1716.8</v>
      </c>
      <c r="N51" s="75"/>
      <c r="O51" s="42"/>
      <c r="P51" s="75">
        <v>5000</v>
      </c>
      <c r="Q51" s="42"/>
      <c r="R51" s="75"/>
      <c r="S51" s="150">
        <v>1716.8</v>
      </c>
      <c r="T51" s="149"/>
      <c r="U51" s="71">
        <f t="shared" ref="U51:U71" si="21">S51*100/G51/100</f>
        <v>0.34336</v>
      </c>
      <c r="V51" s="376">
        <f>+J51+'OCTUBRE '!P51</f>
        <v>5000</v>
      </c>
      <c r="W51" s="377">
        <f t="shared" ref="W51" si="22">+P51-V51</f>
        <v>0</v>
      </c>
      <c r="X51" s="377">
        <f>+M51+'OCTUBRE '!S51</f>
        <v>1716.8</v>
      </c>
      <c r="Y51" s="377">
        <f>+S51-X51</f>
        <v>0</v>
      </c>
      <c r="Z51" s="375">
        <f t="shared" ref="Z51" si="23">+X51/G51</f>
        <v>0.34336</v>
      </c>
      <c r="AA51" s="382">
        <f>+U51-Z51</f>
        <v>0</v>
      </c>
    </row>
    <row r="52" spans="1:27" ht="15.75" customHeight="1">
      <c r="A52" s="4"/>
      <c r="B52" s="417" t="s">
        <v>89</v>
      </c>
      <c r="C52" s="418"/>
      <c r="D52" s="418"/>
      <c r="E52" s="418"/>
      <c r="F52" s="419"/>
      <c r="G52" s="640">
        <v>138000</v>
      </c>
      <c r="H52" s="641"/>
      <c r="I52" s="146">
        <v>0</v>
      </c>
      <c r="J52" s="147">
        <v>11500</v>
      </c>
      <c r="K52" s="42">
        <v>0</v>
      </c>
      <c r="L52" s="75">
        <v>0</v>
      </c>
      <c r="M52" s="101">
        <v>12373.27</v>
      </c>
      <c r="N52" s="75">
        <v>0</v>
      </c>
      <c r="O52" s="42">
        <v>0</v>
      </c>
      <c r="P52" s="75">
        <v>126500</v>
      </c>
      <c r="Q52" s="42">
        <v>0</v>
      </c>
      <c r="R52" s="75">
        <v>0</v>
      </c>
      <c r="S52" s="150">
        <v>123058.54</v>
      </c>
      <c r="T52" s="76">
        <v>0</v>
      </c>
      <c r="U52" s="72">
        <f t="shared" si="21"/>
        <v>0.89172855072463764</v>
      </c>
      <c r="V52" s="376">
        <f>+J52+'OCTUBRE '!P52</f>
        <v>126500</v>
      </c>
      <c r="W52" s="377">
        <f t="shared" ref="W52:W68" si="24">+P52-V52</f>
        <v>0</v>
      </c>
      <c r="X52" s="377">
        <f>+M52+'OCTUBRE '!S52</f>
        <v>123058.54000000001</v>
      </c>
      <c r="Y52" s="377">
        <f t="shared" ref="Y52:Y68" si="25">+S52-X52</f>
        <v>0</v>
      </c>
      <c r="Z52" s="375">
        <f t="shared" ref="Z52:Z68" si="26">+X52/G52</f>
        <v>0.89172855072463775</v>
      </c>
      <c r="AA52" s="382">
        <f t="shared" ref="AA52:AA68" si="27">+U52-Z52</f>
        <v>0</v>
      </c>
    </row>
    <row r="53" spans="1:27" ht="15.75" customHeight="1">
      <c r="A53" s="4"/>
      <c r="B53" s="417" t="s">
        <v>90</v>
      </c>
      <c r="C53" s="418"/>
      <c r="D53" s="418"/>
      <c r="E53" s="418"/>
      <c r="F53" s="419"/>
      <c r="G53" s="640">
        <v>6500</v>
      </c>
      <c r="H53" s="641"/>
      <c r="I53" s="146"/>
      <c r="J53" s="147">
        <v>500</v>
      </c>
      <c r="K53" s="42"/>
      <c r="L53" s="75"/>
      <c r="M53" s="42">
        <v>5000</v>
      </c>
      <c r="N53" s="75"/>
      <c r="O53" s="42"/>
      <c r="P53" s="75">
        <v>1000</v>
      </c>
      <c r="Q53" s="42"/>
      <c r="R53" s="75"/>
      <c r="S53" s="150">
        <f>+M53+'SEPTIEMBRE (2)'!S53</f>
        <v>5000</v>
      </c>
      <c r="T53" s="76"/>
      <c r="U53" s="72">
        <f t="shared" si="21"/>
        <v>0.76923076923076916</v>
      </c>
      <c r="V53" s="376">
        <f>+J53+'OCTUBRE '!P53</f>
        <v>1000</v>
      </c>
      <c r="W53" s="377">
        <f t="shared" si="24"/>
        <v>0</v>
      </c>
      <c r="X53" s="377">
        <f>+M53+'OCTUBRE '!S53</f>
        <v>5000</v>
      </c>
      <c r="Y53" s="377">
        <f t="shared" si="25"/>
        <v>0</v>
      </c>
      <c r="Z53" s="375">
        <f t="shared" si="26"/>
        <v>0.76923076923076927</v>
      </c>
      <c r="AA53" s="382">
        <f t="shared" si="27"/>
        <v>0</v>
      </c>
    </row>
    <row r="54" spans="1:27" ht="25.5" customHeight="1">
      <c r="A54" s="4"/>
      <c r="B54" s="417" t="s">
        <v>91</v>
      </c>
      <c r="C54" s="418"/>
      <c r="D54" s="418"/>
      <c r="E54" s="418"/>
      <c r="F54" s="419"/>
      <c r="G54" s="640">
        <v>6000</v>
      </c>
      <c r="H54" s="641"/>
      <c r="I54" s="146"/>
      <c r="J54" s="147">
        <v>0</v>
      </c>
      <c r="K54" s="42"/>
      <c r="L54" s="75"/>
      <c r="M54" s="42">
        <v>0</v>
      </c>
      <c r="N54" s="75"/>
      <c r="O54" s="42"/>
      <c r="P54" s="75">
        <v>6000</v>
      </c>
      <c r="Q54" s="42"/>
      <c r="R54" s="75"/>
      <c r="S54" s="150">
        <f>+M54+'SEPTIEMBRE (2)'!S54</f>
        <v>6000</v>
      </c>
      <c r="T54" s="76"/>
      <c r="U54" s="72">
        <f t="shared" si="21"/>
        <v>1</v>
      </c>
      <c r="V54" s="376">
        <f>+J54+'OCTUBRE '!P54</f>
        <v>6000</v>
      </c>
      <c r="W54" s="377">
        <f t="shared" si="24"/>
        <v>0</v>
      </c>
      <c r="X54" s="377">
        <f>+M54+'OCTUBRE '!S54</f>
        <v>6000</v>
      </c>
      <c r="Y54" s="377">
        <f t="shared" si="25"/>
        <v>0</v>
      </c>
      <c r="Z54" s="375">
        <f t="shared" si="26"/>
        <v>1</v>
      </c>
      <c r="AA54" s="382">
        <f t="shared" si="27"/>
        <v>0</v>
      </c>
    </row>
    <row r="55" spans="1:27" ht="15.75" customHeight="1">
      <c r="A55" s="4"/>
      <c r="B55" s="417" t="s">
        <v>92</v>
      </c>
      <c r="C55" s="418"/>
      <c r="D55" s="418"/>
      <c r="E55" s="418"/>
      <c r="F55" s="419"/>
      <c r="G55" s="640">
        <v>83028</v>
      </c>
      <c r="H55" s="641"/>
      <c r="I55" s="146"/>
      <c r="J55" s="147">
        <v>4831.2</v>
      </c>
      <c r="K55" s="42"/>
      <c r="L55" s="75"/>
      <c r="M55" s="42">
        <v>17000</v>
      </c>
      <c r="N55" s="75"/>
      <c r="O55" s="42"/>
      <c r="P55" s="75">
        <v>77697.8</v>
      </c>
      <c r="Q55" s="42"/>
      <c r="R55" s="75"/>
      <c r="S55" s="150">
        <v>82592</v>
      </c>
      <c r="T55" s="76"/>
      <c r="U55" s="72">
        <f t="shared" si="21"/>
        <v>0.99474875945464181</v>
      </c>
      <c r="V55" s="376">
        <f>+J55+'OCTUBRE '!P55</f>
        <v>77697.8</v>
      </c>
      <c r="W55" s="377">
        <f t="shared" si="24"/>
        <v>0</v>
      </c>
      <c r="X55" s="377">
        <f>+M55+'OCTUBRE '!S55</f>
        <v>82592</v>
      </c>
      <c r="Y55" s="377">
        <f t="shared" si="25"/>
        <v>0</v>
      </c>
      <c r="Z55" s="375">
        <f t="shared" si="26"/>
        <v>0.99474875945464181</v>
      </c>
      <c r="AA55" s="382">
        <f t="shared" si="27"/>
        <v>0</v>
      </c>
    </row>
    <row r="56" spans="1:27" ht="15.75" customHeight="1">
      <c r="A56" s="4"/>
      <c r="B56" s="417" t="s">
        <v>93</v>
      </c>
      <c r="C56" s="418"/>
      <c r="D56" s="418"/>
      <c r="E56" s="418"/>
      <c r="F56" s="419"/>
      <c r="G56" s="640">
        <v>30500</v>
      </c>
      <c r="H56" s="641"/>
      <c r="I56" s="146">
        <v>0</v>
      </c>
      <c r="J56" s="99">
        <v>0</v>
      </c>
      <c r="K56" s="169"/>
      <c r="L56" s="102">
        <v>0</v>
      </c>
      <c r="M56" s="103">
        <v>0</v>
      </c>
      <c r="N56" s="170"/>
      <c r="O56" s="103">
        <v>0</v>
      </c>
      <c r="P56" s="102">
        <v>0</v>
      </c>
      <c r="Q56" s="169"/>
      <c r="R56" s="102">
        <v>0</v>
      </c>
      <c r="S56" s="150">
        <f>+M56+'SEPTIEMBRE (2)'!S56</f>
        <v>0</v>
      </c>
      <c r="T56" s="171"/>
      <c r="U56" s="72">
        <f t="shared" si="21"/>
        <v>0</v>
      </c>
      <c r="V56" s="376">
        <f>+J56+'OCTUBRE '!P56</f>
        <v>0</v>
      </c>
      <c r="W56" s="377">
        <f t="shared" si="24"/>
        <v>0</v>
      </c>
      <c r="X56" s="377">
        <f>+M56+'OCTUBRE '!S56</f>
        <v>0</v>
      </c>
      <c r="Y56" s="377">
        <f t="shared" si="25"/>
        <v>0</v>
      </c>
      <c r="Z56" s="375">
        <f t="shared" si="26"/>
        <v>0</v>
      </c>
      <c r="AA56" s="382">
        <f t="shared" si="27"/>
        <v>0</v>
      </c>
    </row>
    <row r="57" spans="1:27" ht="15.75" customHeight="1">
      <c r="A57" s="4"/>
      <c r="B57" s="417" t="s">
        <v>94</v>
      </c>
      <c r="C57" s="418"/>
      <c r="D57" s="418"/>
      <c r="E57" s="418"/>
      <c r="F57" s="419"/>
      <c r="G57" s="640">
        <v>1900.23</v>
      </c>
      <c r="H57" s="641"/>
      <c r="I57" s="146"/>
      <c r="J57" s="147"/>
      <c r="K57" s="42"/>
      <c r="L57" s="75"/>
      <c r="M57" s="42">
        <v>0</v>
      </c>
      <c r="N57" s="75"/>
      <c r="O57" s="42"/>
      <c r="P57" s="75">
        <v>1900.23</v>
      </c>
      <c r="Q57" s="42"/>
      <c r="R57" s="75"/>
      <c r="S57" s="150">
        <f>+M57+'SEPTIEMBRE (2)'!S57</f>
        <v>0</v>
      </c>
      <c r="T57" s="76"/>
      <c r="U57" s="72">
        <f t="shared" si="21"/>
        <v>0</v>
      </c>
      <c r="V57" s="376">
        <f>+J57+'OCTUBRE '!P57</f>
        <v>1900.23</v>
      </c>
      <c r="W57" s="377">
        <f t="shared" si="24"/>
        <v>0</v>
      </c>
      <c r="X57" s="377">
        <f>+M57+'OCTUBRE '!S57</f>
        <v>0</v>
      </c>
      <c r="Y57" s="377">
        <f t="shared" si="25"/>
        <v>0</v>
      </c>
      <c r="Z57" s="375">
        <f t="shared" si="26"/>
        <v>0</v>
      </c>
      <c r="AA57" s="382">
        <f t="shared" si="27"/>
        <v>0</v>
      </c>
    </row>
    <row r="58" spans="1:27" ht="15.75" customHeight="1">
      <c r="A58" s="4"/>
      <c r="B58" s="417" t="s">
        <v>95</v>
      </c>
      <c r="C58" s="418"/>
      <c r="D58" s="418"/>
      <c r="E58" s="418"/>
      <c r="F58" s="419"/>
      <c r="G58" s="640">
        <v>1500</v>
      </c>
      <c r="H58" s="641"/>
      <c r="I58" s="146"/>
      <c r="J58" s="147"/>
      <c r="K58" s="42"/>
      <c r="L58" s="75"/>
      <c r="M58" s="42">
        <v>0</v>
      </c>
      <c r="N58" s="75"/>
      <c r="O58" s="42"/>
      <c r="P58" s="75">
        <v>1500</v>
      </c>
      <c r="Q58" s="42"/>
      <c r="R58" s="75"/>
      <c r="S58" s="150">
        <f>+M58+'SEPTIEMBRE (2)'!S58</f>
        <v>0</v>
      </c>
      <c r="T58" s="76"/>
      <c r="U58" s="72">
        <f t="shared" si="21"/>
        <v>0</v>
      </c>
      <c r="V58" s="376">
        <f>+J58+'OCTUBRE '!P58</f>
        <v>1500</v>
      </c>
      <c r="W58" s="377">
        <f t="shared" si="24"/>
        <v>0</v>
      </c>
      <c r="X58" s="377">
        <f>+M58+'OCTUBRE '!S58</f>
        <v>0</v>
      </c>
      <c r="Y58" s="377">
        <f t="shared" si="25"/>
        <v>0</v>
      </c>
      <c r="Z58" s="375">
        <f t="shared" si="26"/>
        <v>0</v>
      </c>
      <c r="AA58" s="382">
        <f t="shared" si="27"/>
        <v>0</v>
      </c>
    </row>
    <row r="59" spans="1:27" ht="15.75" customHeight="1">
      <c r="A59" s="4"/>
      <c r="B59" s="417" t="s">
        <v>96</v>
      </c>
      <c r="C59" s="418"/>
      <c r="D59" s="418"/>
      <c r="E59" s="418"/>
      <c r="F59" s="419"/>
      <c r="G59" s="640">
        <v>1362</v>
      </c>
      <c r="H59" s="641"/>
      <c r="I59" s="146"/>
      <c r="J59" s="147">
        <v>0</v>
      </c>
      <c r="K59" s="42"/>
      <c r="L59" s="75"/>
      <c r="M59" s="42">
        <v>0</v>
      </c>
      <c r="N59" s="75"/>
      <c r="O59" s="42"/>
      <c r="P59" s="75">
        <v>1362</v>
      </c>
      <c r="Q59" s="42"/>
      <c r="R59" s="75"/>
      <c r="S59" s="150">
        <f>+M59+'SEPTIEMBRE (2)'!S59</f>
        <v>1250.02</v>
      </c>
      <c r="T59" s="76"/>
      <c r="U59" s="72">
        <f t="shared" si="21"/>
        <v>0.91778267254038182</v>
      </c>
      <c r="V59" s="376">
        <f>+J59+'OCTUBRE '!P59</f>
        <v>1362</v>
      </c>
      <c r="W59" s="377">
        <f t="shared" si="24"/>
        <v>0</v>
      </c>
      <c r="X59" s="377">
        <f>+M59+'OCTUBRE '!S59</f>
        <v>1250.02</v>
      </c>
      <c r="Y59" s="377">
        <f t="shared" si="25"/>
        <v>0</v>
      </c>
      <c r="Z59" s="375">
        <f t="shared" si="26"/>
        <v>0.91778267254038182</v>
      </c>
      <c r="AA59" s="382">
        <f t="shared" si="27"/>
        <v>0</v>
      </c>
    </row>
    <row r="60" spans="1:27" ht="15.75" customHeight="1">
      <c r="A60" s="4"/>
      <c r="B60" s="417" t="s">
        <v>97</v>
      </c>
      <c r="C60" s="418"/>
      <c r="D60" s="418"/>
      <c r="E60" s="418"/>
      <c r="F60" s="419"/>
      <c r="G60" s="640">
        <v>3500</v>
      </c>
      <c r="H60" s="641"/>
      <c r="I60" s="146"/>
      <c r="J60" s="147"/>
      <c r="K60" s="42"/>
      <c r="L60" s="75"/>
      <c r="M60" s="42">
        <v>0</v>
      </c>
      <c r="N60" s="75"/>
      <c r="O60" s="42"/>
      <c r="P60" s="75">
        <v>3500</v>
      </c>
      <c r="Q60" s="42"/>
      <c r="R60" s="75"/>
      <c r="S60" s="150">
        <f>+M60+'SEPTIEMBRE (2)'!S60</f>
        <v>3248</v>
      </c>
      <c r="T60" s="76"/>
      <c r="U60" s="72">
        <f t="shared" si="21"/>
        <v>0.92799999999999994</v>
      </c>
      <c r="V60" s="376">
        <f>+J60+'OCTUBRE '!P60</f>
        <v>3500</v>
      </c>
      <c r="W60" s="377">
        <f t="shared" si="24"/>
        <v>0</v>
      </c>
      <c r="X60" s="377">
        <f>+M60+'OCTUBRE '!S60</f>
        <v>3248</v>
      </c>
      <c r="Y60" s="377">
        <f t="shared" si="25"/>
        <v>0</v>
      </c>
      <c r="Z60" s="375">
        <f t="shared" si="26"/>
        <v>0.92800000000000005</v>
      </c>
      <c r="AA60" s="382">
        <f t="shared" si="27"/>
        <v>0</v>
      </c>
    </row>
    <row r="61" spans="1:27" ht="16.5" customHeight="1">
      <c r="A61" s="4"/>
      <c r="B61" s="417" t="s">
        <v>98</v>
      </c>
      <c r="C61" s="418"/>
      <c r="D61" s="418"/>
      <c r="E61" s="418"/>
      <c r="F61" s="419"/>
      <c r="G61" s="640">
        <v>19000</v>
      </c>
      <c r="H61" s="641"/>
      <c r="I61" s="146"/>
      <c r="J61" s="147">
        <v>1000</v>
      </c>
      <c r="K61" s="42"/>
      <c r="L61" s="75"/>
      <c r="M61" s="42">
        <v>0</v>
      </c>
      <c r="N61" s="75"/>
      <c r="O61" s="42"/>
      <c r="P61" s="75">
        <v>15500</v>
      </c>
      <c r="Q61" s="42"/>
      <c r="R61" s="75"/>
      <c r="S61" s="150">
        <v>9468.7000000000007</v>
      </c>
      <c r="T61" s="76"/>
      <c r="U61" s="72">
        <f t="shared" si="21"/>
        <v>0.49835263157894744</v>
      </c>
      <c r="V61" s="376">
        <f>+J61+'OCTUBRE '!P61</f>
        <v>15500</v>
      </c>
      <c r="W61" s="377">
        <f t="shared" si="24"/>
        <v>0</v>
      </c>
      <c r="X61" s="377">
        <f>+M61+'OCTUBRE '!S61</f>
        <v>9468.7000000000007</v>
      </c>
      <c r="Y61" s="377">
        <f t="shared" si="25"/>
        <v>0</v>
      </c>
      <c r="Z61" s="375">
        <f t="shared" si="26"/>
        <v>0.49835263157894738</v>
      </c>
      <c r="AA61" s="382">
        <f t="shared" si="27"/>
        <v>0</v>
      </c>
    </row>
    <row r="62" spans="1:27" ht="15.75" customHeight="1">
      <c r="A62" s="4"/>
      <c r="B62" s="417" t="s">
        <v>100</v>
      </c>
      <c r="C62" s="418"/>
      <c r="D62" s="418"/>
      <c r="E62" s="418"/>
      <c r="F62" s="419"/>
      <c r="G62" s="640">
        <v>228000</v>
      </c>
      <c r="H62" s="641"/>
      <c r="I62" s="146">
        <v>0</v>
      </c>
      <c r="J62" s="147">
        <v>19000</v>
      </c>
      <c r="K62" s="42">
        <v>0</v>
      </c>
      <c r="L62" s="75">
        <v>0</v>
      </c>
      <c r="M62" s="42">
        <v>25090.68</v>
      </c>
      <c r="N62" s="75">
        <v>0</v>
      </c>
      <c r="O62" s="42">
        <v>0</v>
      </c>
      <c r="P62" s="75">
        <v>209000</v>
      </c>
      <c r="Q62" s="42">
        <v>0</v>
      </c>
      <c r="R62" s="75">
        <v>0</v>
      </c>
      <c r="S62" s="150">
        <v>199407.16</v>
      </c>
      <c r="T62" s="76"/>
      <c r="U62" s="72">
        <f t="shared" si="21"/>
        <v>0.87459280701754383</v>
      </c>
      <c r="V62" s="376">
        <f>+J62+'OCTUBRE '!P62</f>
        <v>209000</v>
      </c>
      <c r="W62" s="377">
        <f t="shared" si="24"/>
        <v>0</v>
      </c>
      <c r="X62" s="377">
        <f>+M62+'OCTUBRE '!S62</f>
        <v>199407.16</v>
      </c>
      <c r="Y62" s="377">
        <f t="shared" si="25"/>
        <v>0</v>
      </c>
      <c r="Z62" s="375">
        <f t="shared" si="26"/>
        <v>0.87459280701754383</v>
      </c>
      <c r="AA62" s="382">
        <f t="shared" si="27"/>
        <v>0</v>
      </c>
    </row>
    <row r="63" spans="1:27" ht="24" customHeight="1">
      <c r="A63" s="4"/>
      <c r="B63" s="417" t="s">
        <v>101</v>
      </c>
      <c r="C63" s="418"/>
      <c r="D63" s="418"/>
      <c r="E63" s="418"/>
      <c r="F63" s="419"/>
      <c r="G63" s="640">
        <v>29640</v>
      </c>
      <c r="H63" s="641"/>
      <c r="I63" s="146"/>
      <c r="J63" s="147">
        <v>14820</v>
      </c>
      <c r="K63" s="153"/>
      <c r="L63" s="154"/>
      <c r="M63" s="42">
        <v>0</v>
      </c>
      <c r="N63" s="154"/>
      <c r="O63" s="153"/>
      <c r="P63" s="75">
        <v>29640</v>
      </c>
      <c r="Q63" s="153"/>
      <c r="R63" s="154"/>
      <c r="S63" s="150">
        <v>18659.93</v>
      </c>
      <c r="T63" s="76"/>
      <c r="U63" s="72">
        <f t="shared" si="21"/>
        <v>0.62955229419703107</v>
      </c>
      <c r="V63" s="376">
        <f>+J63+'OCTUBRE '!P63</f>
        <v>29640</v>
      </c>
      <c r="W63" s="377">
        <f t="shared" si="24"/>
        <v>0</v>
      </c>
      <c r="X63" s="377">
        <f>+M63+'OCTUBRE '!S63</f>
        <v>18659.93</v>
      </c>
      <c r="Y63" s="377">
        <f t="shared" si="25"/>
        <v>0</v>
      </c>
      <c r="Z63" s="375">
        <f t="shared" si="26"/>
        <v>0.62955229419703107</v>
      </c>
      <c r="AA63" s="382">
        <f t="shared" si="27"/>
        <v>0</v>
      </c>
    </row>
    <row r="64" spans="1:27" ht="20.25" customHeight="1">
      <c r="A64" s="4"/>
      <c r="B64" s="417" t="s">
        <v>102</v>
      </c>
      <c r="C64" s="418"/>
      <c r="D64" s="418"/>
      <c r="E64" s="418"/>
      <c r="F64" s="419"/>
      <c r="G64" s="640">
        <v>5000</v>
      </c>
      <c r="H64" s="641"/>
      <c r="I64" s="146"/>
      <c r="J64" s="147">
        <v>0</v>
      </c>
      <c r="K64" s="42"/>
      <c r="L64" s="75"/>
      <c r="M64" s="42">
        <v>0</v>
      </c>
      <c r="N64" s="75"/>
      <c r="O64" s="42"/>
      <c r="P64" s="75">
        <v>5000</v>
      </c>
      <c r="Q64" s="42"/>
      <c r="R64" s="75"/>
      <c r="S64" s="150">
        <f>+M64+'SEPTIEMBRE (2)'!S65</f>
        <v>3030</v>
      </c>
      <c r="T64" s="76"/>
      <c r="U64" s="72">
        <f t="shared" si="21"/>
        <v>0.60599999999999998</v>
      </c>
      <c r="V64" s="376">
        <f>+J64+'OCTUBRE '!P64</f>
        <v>5000</v>
      </c>
      <c r="W64" s="377">
        <f t="shared" si="24"/>
        <v>0</v>
      </c>
      <c r="X64" s="377">
        <f>+M64+'OCTUBRE '!S64</f>
        <v>3030</v>
      </c>
      <c r="Y64" s="377">
        <f t="shared" si="25"/>
        <v>0</v>
      </c>
      <c r="Z64" s="375">
        <f t="shared" si="26"/>
        <v>0.60599999999999998</v>
      </c>
      <c r="AA64" s="382">
        <f t="shared" si="27"/>
        <v>0</v>
      </c>
    </row>
    <row r="65" spans="1:27" ht="15.75" customHeight="1">
      <c r="A65" s="4"/>
      <c r="B65" s="417" t="s">
        <v>103</v>
      </c>
      <c r="C65" s="418"/>
      <c r="D65" s="418"/>
      <c r="E65" s="418"/>
      <c r="F65" s="419"/>
      <c r="G65" s="640">
        <v>1500</v>
      </c>
      <c r="H65" s="641"/>
      <c r="I65" s="146"/>
      <c r="J65" s="147">
        <v>500</v>
      </c>
      <c r="K65" s="42"/>
      <c r="L65" s="75"/>
      <c r="M65" s="42"/>
      <c r="N65" s="75"/>
      <c r="O65" s="42"/>
      <c r="P65" s="75">
        <v>1000</v>
      </c>
      <c r="Q65" s="42"/>
      <c r="R65" s="75"/>
      <c r="S65" s="150">
        <f>+M65+'SEPTIEMBRE (2)'!S66</f>
        <v>0</v>
      </c>
      <c r="T65" s="76"/>
      <c r="U65" s="72">
        <f t="shared" si="21"/>
        <v>0</v>
      </c>
      <c r="V65" s="376">
        <f>+J65+'OCTUBRE '!P65</f>
        <v>1000</v>
      </c>
      <c r="W65" s="377">
        <f t="shared" si="24"/>
        <v>0</v>
      </c>
      <c r="X65" s="377">
        <f>+M65+'OCTUBRE '!S65</f>
        <v>0</v>
      </c>
      <c r="Y65" s="377">
        <f t="shared" si="25"/>
        <v>0</v>
      </c>
      <c r="Z65" s="375">
        <f t="shared" si="26"/>
        <v>0</v>
      </c>
      <c r="AA65" s="382">
        <f t="shared" si="27"/>
        <v>0</v>
      </c>
    </row>
    <row r="66" spans="1:27" ht="15.75" customHeight="1">
      <c r="A66" s="4"/>
      <c r="B66" s="417" t="s">
        <v>104</v>
      </c>
      <c r="C66" s="418"/>
      <c r="D66" s="418"/>
      <c r="E66" s="418"/>
      <c r="F66" s="419"/>
      <c r="G66" s="640">
        <v>6700</v>
      </c>
      <c r="H66" s="641"/>
      <c r="I66" s="146"/>
      <c r="J66" s="147"/>
      <c r="K66" s="42"/>
      <c r="L66" s="75"/>
      <c r="M66" s="42">
        <v>0</v>
      </c>
      <c r="N66" s="75"/>
      <c r="O66" s="42"/>
      <c r="P66" s="75">
        <v>6700</v>
      </c>
      <c r="Q66" s="42"/>
      <c r="R66" s="75"/>
      <c r="S66" s="150">
        <f>+M66+'SEPTIEMBRE (2)'!S67</f>
        <v>6556</v>
      </c>
      <c r="T66" s="76"/>
      <c r="U66" s="72">
        <f t="shared" si="21"/>
        <v>0.97850746268656719</v>
      </c>
      <c r="V66" s="376">
        <f>+J66+'OCTUBRE '!P66</f>
        <v>6700</v>
      </c>
      <c r="W66" s="377">
        <f t="shared" si="24"/>
        <v>0</v>
      </c>
      <c r="X66" s="377">
        <f>+M66+'OCTUBRE '!S66</f>
        <v>6556</v>
      </c>
      <c r="Y66" s="377">
        <f t="shared" si="25"/>
        <v>0</v>
      </c>
      <c r="Z66" s="375">
        <f t="shared" si="26"/>
        <v>0.97850746268656719</v>
      </c>
      <c r="AA66" s="382">
        <f t="shared" si="27"/>
        <v>0</v>
      </c>
    </row>
    <row r="67" spans="1:27" ht="15.75" customHeight="1">
      <c r="A67" s="4"/>
      <c r="B67" s="417" t="s">
        <v>105</v>
      </c>
      <c r="C67" s="418"/>
      <c r="D67" s="418"/>
      <c r="E67" s="418"/>
      <c r="F67" s="419"/>
      <c r="G67" s="640">
        <v>22860</v>
      </c>
      <c r="H67" s="641"/>
      <c r="I67" s="146"/>
      <c r="J67" s="147">
        <v>0</v>
      </c>
      <c r="K67" s="42"/>
      <c r="L67" s="75"/>
      <c r="M67" s="42">
        <v>0</v>
      </c>
      <c r="N67" s="75"/>
      <c r="O67" s="42"/>
      <c r="P67" s="75">
        <v>22860</v>
      </c>
      <c r="Q67" s="42"/>
      <c r="R67" s="75"/>
      <c r="S67" s="150">
        <f>+M67+'SEPTIEMBRE (2)'!S68</f>
        <v>22860</v>
      </c>
      <c r="T67" s="76"/>
      <c r="U67" s="72">
        <f t="shared" si="21"/>
        <v>1</v>
      </c>
      <c r="V67" s="376">
        <f>+J67+'OCTUBRE '!P67</f>
        <v>22860</v>
      </c>
      <c r="W67" s="377">
        <f t="shared" si="24"/>
        <v>0</v>
      </c>
      <c r="X67" s="377">
        <f>+M67+'OCTUBRE '!S67</f>
        <v>22860</v>
      </c>
      <c r="Y67" s="377">
        <f t="shared" si="25"/>
        <v>0</v>
      </c>
      <c r="Z67" s="375">
        <f t="shared" si="26"/>
        <v>1</v>
      </c>
      <c r="AA67" s="382">
        <f t="shared" si="27"/>
        <v>0</v>
      </c>
    </row>
    <row r="68" spans="1:27" ht="16.5" customHeight="1" thickBot="1">
      <c r="A68" s="4"/>
      <c r="B68" s="417" t="s">
        <v>106</v>
      </c>
      <c r="C68" s="502"/>
      <c r="D68" s="502"/>
      <c r="E68" s="502"/>
      <c r="F68" s="419"/>
      <c r="G68" s="640">
        <v>15000</v>
      </c>
      <c r="H68" s="641"/>
      <c r="I68" s="146"/>
      <c r="J68" s="147">
        <v>0</v>
      </c>
      <c r="K68" s="42"/>
      <c r="L68" s="75"/>
      <c r="M68" s="42">
        <v>0</v>
      </c>
      <c r="N68" s="75"/>
      <c r="O68" s="42"/>
      <c r="P68" s="75">
        <v>15000</v>
      </c>
      <c r="Q68" s="42"/>
      <c r="R68" s="75"/>
      <c r="S68" s="150">
        <v>15000</v>
      </c>
      <c r="T68" s="81"/>
      <c r="U68" s="73">
        <f t="shared" si="21"/>
        <v>1</v>
      </c>
      <c r="V68" s="376">
        <f>+J68+'OCTUBRE '!P68</f>
        <v>15000</v>
      </c>
      <c r="W68" s="377">
        <f t="shared" si="24"/>
        <v>0</v>
      </c>
      <c r="X68" s="377">
        <f>+M68+'OCTUBRE '!S68</f>
        <v>15000</v>
      </c>
      <c r="Y68" s="377">
        <f t="shared" si="25"/>
        <v>0</v>
      </c>
      <c r="Z68" s="375">
        <f t="shared" si="26"/>
        <v>1</v>
      </c>
      <c r="AA68" s="382">
        <f t="shared" si="27"/>
        <v>0</v>
      </c>
    </row>
    <row r="69" spans="1:27" ht="16.5" customHeight="1" thickBot="1">
      <c r="A69" s="4"/>
      <c r="B69" s="703"/>
      <c r="C69" s="704"/>
      <c r="D69" s="704"/>
      <c r="E69" s="704"/>
      <c r="F69" s="704"/>
      <c r="G69" s="705"/>
      <c r="H69" s="705"/>
      <c r="I69" s="155"/>
      <c r="J69" s="354"/>
      <c r="K69" s="157"/>
      <c r="L69" s="156"/>
      <c r="M69" s="157"/>
      <c r="N69" s="156"/>
      <c r="O69" s="157"/>
      <c r="P69" s="156"/>
      <c r="Q69" s="157"/>
      <c r="R69" s="156"/>
      <c r="S69" s="157"/>
      <c r="T69" s="156"/>
      <c r="U69" s="104"/>
      <c r="V69" s="376"/>
      <c r="W69" s="377"/>
      <c r="X69" s="377"/>
      <c r="Y69" s="377"/>
      <c r="Z69" s="375"/>
      <c r="AA69" s="382"/>
    </row>
    <row r="70" spans="1:27" ht="15" customHeight="1" thickBot="1">
      <c r="A70" s="4"/>
      <c r="B70" s="106" t="s">
        <v>87</v>
      </c>
      <c r="C70" s="137"/>
      <c r="D70" s="137"/>
      <c r="E70" s="137"/>
      <c r="F70" s="137"/>
      <c r="G70" s="172"/>
      <c r="H70" s="172"/>
      <c r="I70" s="172"/>
      <c r="J70" s="172"/>
      <c r="K70" s="172"/>
      <c r="L70" s="172"/>
      <c r="M70" s="172"/>
      <c r="N70" s="172"/>
      <c r="O70" s="172"/>
      <c r="P70" s="172"/>
      <c r="Q70" s="172"/>
      <c r="R70" s="172"/>
      <c r="S70" s="172"/>
      <c r="T70" s="172"/>
      <c r="U70" s="138"/>
      <c r="V70" s="345"/>
      <c r="W70" s="373"/>
      <c r="X70" s="373"/>
      <c r="Y70" s="345"/>
      <c r="Z70" s="345"/>
      <c r="AA70" s="345"/>
    </row>
    <row r="71" spans="1:27" ht="15.75" customHeight="1" thickBot="1">
      <c r="A71" s="4"/>
      <c r="B71" s="412" t="s">
        <v>107</v>
      </c>
      <c r="C71" s="413"/>
      <c r="D71" s="413"/>
      <c r="E71" s="413"/>
      <c r="F71" s="414"/>
      <c r="G71" s="649">
        <v>3600</v>
      </c>
      <c r="H71" s="650"/>
      <c r="I71" s="140">
        <v>0</v>
      </c>
      <c r="J71" s="358">
        <v>300</v>
      </c>
      <c r="K71" s="159">
        <v>0</v>
      </c>
      <c r="L71" s="160">
        <v>0</v>
      </c>
      <c r="M71" s="161">
        <v>0</v>
      </c>
      <c r="N71" s="162">
        <v>0</v>
      </c>
      <c r="O71" s="159">
        <v>0</v>
      </c>
      <c r="P71" s="141">
        <v>3300</v>
      </c>
      <c r="Q71" s="159">
        <v>0</v>
      </c>
      <c r="R71" s="159">
        <v>0</v>
      </c>
      <c r="S71" s="159">
        <f>+M71+'AGOSTO (2)'!S72</f>
        <v>3599.91</v>
      </c>
      <c r="T71" s="159">
        <v>0</v>
      </c>
      <c r="U71" s="53">
        <f t="shared" si="21"/>
        <v>0.99997500000000006</v>
      </c>
      <c r="V71" s="376">
        <f>+J71+'OCTUBRE '!P71</f>
        <v>3300</v>
      </c>
      <c r="W71" s="377">
        <f t="shared" ref="W71" si="28">+P71-V71</f>
        <v>0</v>
      </c>
      <c r="X71" s="377">
        <f>+M71+'OCTUBRE '!S71</f>
        <v>3599.91</v>
      </c>
      <c r="Y71" s="377">
        <f>+S71-X71</f>
        <v>0</v>
      </c>
      <c r="Z71" s="375">
        <f t="shared" ref="Z71" si="29">+X71/G71</f>
        <v>0.99997499999999995</v>
      </c>
      <c r="AA71" s="382">
        <f>+U71-Z71</f>
        <v>0</v>
      </c>
    </row>
    <row r="72" spans="1:27" ht="16.5" customHeight="1" thickBot="1">
      <c r="A72" s="4"/>
      <c r="B72" s="31"/>
      <c r="C72" s="32"/>
      <c r="D72" s="32"/>
      <c r="E72" s="32"/>
      <c r="F72" s="33"/>
      <c r="G72" s="647"/>
      <c r="H72" s="648"/>
      <c r="I72" s="164"/>
      <c r="J72" s="355"/>
      <c r="K72" s="164"/>
      <c r="L72" s="164"/>
      <c r="M72" s="165"/>
      <c r="N72" s="164"/>
      <c r="O72" s="164"/>
      <c r="P72" s="165"/>
      <c r="Q72" s="164"/>
      <c r="R72" s="164"/>
      <c r="S72" s="165"/>
      <c r="T72" s="164"/>
      <c r="U72" s="61"/>
      <c r="V72" s="376"/>
      <c r="W72" s="377"/>
      <c r="X72" s="377"/>
      <c r="Y72" s="377"/>
      <c r="Z72" s="375"/>
      <c r="AA72" s="382"/>
    </row>
    <row r="73" spans="1:27" ht="15.75" thickBot="1">
      <c r="A73" s="4"/>
      <c r="B73" s="703"/>
      <c r="C73" s="704"/>
      <c r="D73" s="704"/>
      <c r="E73" s="704"/>
      <c r="F73" s="704"/>
      <c r="G73" s="705"/>
      <c r="H73" s="705"/>
      <c r="I73" s="275"/>
      <c r="J73" s="356"/>
      <c r="K73" s="275"/>
      <c r="L73" s="275"/>
      <c r="M73" s="275"/>
      <c r="N73" s="275"/>
      <c r="O73" s="275"/>
      <c r="P73" s="275"/>
      <c r="Q73" s="275"/>
      <c r="R73" s="275"/>
      <c r="S73" s="275"/>
      <c r="T73" s="155"/>
      <c r="U73" s="17"/>
      <c r="V73" s="345"/>
      <c r="W73" s="373"/>
      <c r="X73" s="373"/>
      <c r="Y73" s="345"/>
      <c r="Z73" s="345"/>
      <c r="AA73" s="345"/>
    </row>
    <row r="74" spans="1:27" ht="15.75" customHeight="1" thickBot="1">
      <c r="A74" s="4"/>
      <c r="B74" s="503" t="s">
        <v>45</v>
      </c>
      <c r="C74" s="504"/>
      <c r="D74" s="504"/>
      <c r="E74" s="504"/>
      <c r="F74" s="504"/>
      <c r="G74" s="642"/>
      <c r="H74" s="642"/>
      <c r="I74" s="270"/>
      <c r="J74" s="357"/>
      <c r="K74" s="270"/>
      <c r="L74" s="270"/>
      <c r="M74" s="270"/>
      <c r="N74" s="270"/>
      <c r="O74" s="270"/>
      <c r="P74" s="270"/>
      <c r="Q74" s="270"/>
      <c r="R74" s="270"/>
      <c r="S74" s="270"/>
      <c r="T74" s="270"/>
      <c r="U74" s="94"/>
      <c r="V74" s="376"/>
      <c r="W74" s="377"/>
      <c r="X74" s="377"/>
      <c r="Y74" s="377"/>
      <c r="Z74" s="375"/>
      <c r="AA74" s="382"/>
    </row>
    <row r="75" spans="1:27" ht="13.5" customHeight="1">
      <c r="A75" s="4"/>
      <c r="B75" s="427" t="s">
        <v>108</v>
      </c>
      <c r="C75" s="428"/>
      <c r="D75" s="428"/>
      <c r="E75" s="428"/>
      <c r="F75" s="429"/>
      <c r="G75" s="643">
        <v>1500</v>
      </c>
      <c r="H75" s="644"/>
      <c r="I75" s="173">
        <v>0</v>
      </c>
      <c r="J75" s="315">
        <v>0</v>
      </c>
      <c r="K75" s="167">
        <v>0</v>
      </c>
      <c r="L75" s="167">
        <v>0</v>
      </c>
      <c r="M75" s="167">
        <v>0</v>
      </c>
      <c r="N75" s="167">
        <v>0</v>
      </c>
      <c r="O75" s="167">
        <v>0</v>
      </c>
      <c r="P75" s="315">
        <v>1500</v>
      </c>
      <c r="Q75" s="167">
        <v>0</v>
      </c>
      <c r="R75" s="167">
        <v>0</v>
      </c>
      <c r="S75" s="150">
        <v>1500</v>
      </c>
      <c r="T75" s="167">
        <v>0</v>
      </c>
      <c r="U75" s="29">
        <f t="shared" ref="U75:U80" si="30">S75*100/G75/100</f>
        <v>1</v>
      </c>
      <c r="V75" s="376">
        <f>+J75+'OCTUBRE '!P75</f>
        <v>1500</v>
      </c>
      <c r="W75" s="377">
        <f t="shared" ref="W75:W80" si="31">+P75-V75</f>
        <v>0</v>
      </c>
      <c r="X75" s="377">
        <f>+M75+'OCTUBRE '!S75</f>
        <v>1500</v>
      </c>
      <c r="Y75" s="377">
        <f t="shared" ref="Y75:Y80" si="32">+S75-X75</f>
        <v>0</v>
      </c>
      <c r="Z75" s="375">
        <f t="shared" ref="Z75:Z80" si="33">+X75/G75</f>
        <v>1</v>
      </c>
      <c r="AA75" s="382">
        <f t="shared" ref="AA75:AA80" si="34">+U75-Z75</f>
        <v>0</v>
      </c>
    </row>
    <row r="76" spans="1:27" ht="15.75" customHeight="1">
      <c r="A76" s="4"/>
      <c r="B76" s="417" t="s">
        <v>90</v>
      </c>
      <c r="C76" s="502"/>
      <c r="D76" s="502"/>
      <c r="E76" s="502"/>
      <c r="F76" s="419"/>
      <c r="G76" s="640">
        <v>2000</v>
      </c>
      <c r="H76" s="641"/>
      <c r="I76" s="168">
        <v>0</v>
      </c>
      <c r="J76" s="139">
        <v>0</v>
      </c>
      <c r="K76" s="146">
        <v>0</v>
      </c>
      <c r="L76" s="146">
        <v>0</v>
      </c>
      <c r="M76" s="146">
        <v>2000</v>
      </c>
      <c r="N76" s="146">
        <v>0</v>
      </c>
      <c r="O76" s="146">
        <v>0</v>
      </c>
      <c r="P76" s="139">
        <v>2000</v>
      </c>
      <c r="Q76" s="146">
        <v>0</v>
      </c>
      <c r="R76" s="146">
        <v>0</v>
      </c>
      <c r="S76" s="150">
        <f>+M76+'SEPTIEMBRE (2)'!S76</f>
        <v>2000</v>
      </c>
      <c r="T76" s="146">
        <v>0</v>
      </c>
      <c r="U76" s="18">
        <f t="shared" si="30"/>
        <v>1</v>
      </c>
      <c r="V76" s="376">
        <f>+J76+'OCTUBRE '!P76</f>
        <v>2000</v>
      </c>
      <c r="W76" s="377">
        <f t="shared" si="31"/>
        <v>0</v>
      </c>
      <c r="X76" s="377">
        <f>+M76+'OCTUBRE '!S76</f>
        <v>2000</v>
      </c>
      <c r="Y76" s="377">
        <f t="shared" si="32"/>
        <v>0</v>
      </c>
      <c r="Z76" s="375">
        <f t="shared" si="33"/>
        <v>1</v>
      </c>
      <c r="AA76" s="382">
        <f t="shared" si="34"/>
        <v>0</v>
      </c>
    </row>
    <row r="77" spans="1:27" ht="15.75" customHeight="1">
      <c r="A77" s="4"/>
      <c r="B77" s="417" t="s">
        <v>93</v>
      </c>
      <c r="C77" s="502"/>
      <c r="D77" s="502"/>
      <c r="E77" s="502"/>
      <c r="F77" s="419"/>
      <c r="G77" s="640">
        <v>4666</v>
      </c>
      <c r="H77" s="641"/>
      <c r="I77" s="168">
        <v>0</v>
      </c>
      <c r="J77" s="139">
        <v>0</v>
      </c>
      <c r="K77" s="146">
        <v>0</v>
      </c>
      <c r="L77" s="146">
        <v>0</v>
      </c>
      <c r="M77" s="146">
        <v>0</v>
      </c>
      <c r="N77" s="146">
        <v>0</v>
      </c>
      <c r="O77" s="146">
        <v>0</v>
      </c>
      <c r="P77" s="139">
        <v>0</v>
      </c>
      <c r="Q77" s="146">
        <v>0</v>
      </c>
      <c r="R77" s="146">
        <v>0</v>
      </c>
      <c r="S77" s="150">
        <f>+M77+'SEPTIEMBRE (2)'!S77</f>
        <v>0</v>
      </c>
      <c r="T77" s="146">
        <v>0</v>
      </c>
      <c r="U77" s="18">
        <f t="shared" si="30"/>
        <v>0</v>
      </c>
      <c r="V77" s="376">
        <f>+J77+'OCTUBRE '!P77</f>
        <v>0</v>
      </c>
      <c r="W77" s="377">
        <f t="shared" si="31"/>
        <v>0</v>
      </c>
      <c r="X77" s="377">
        <f>+M77+'OCTUBRE '!S77</f>
        <v>0</v>
      </c>
      <c r="Y77" s="377">
        <f t="shared" si="32"/>
        <v>0</v>
      </c>
      <c r="Z77" s="375">
        <f t="shared" si="33"/>
        <v>0</v>
      </c>
      <c r="AA77" s="382">
        <f t="shared" si="34"/>
        <v>0</v>
      </c>
    </row>
    <row r="78" spans="1:27" ht="15" customHeight="1">
      <c r="A78" s="4"/>
      <c r="B78" s="417" t="s">
        <v>109</v>
      </c>
      <c r="C78" s="502"/>
      <c r="D78" s="502"/>
      <c r="E78" s="502"/>
      <c r="F78" s="419"/>
      <c r="G78" s="640">
        <v>48048</v>
      </c>
      <c r="H78" s="641"/>
      <c r="I78" s="168">
        <v>0</v>
      </c>
      <c r="J78" s="139">
        <v>6864</v>
      </c>
      <c r="K78" s="146">
        <v>0</v>
      </c>
      <c r="L78" s="146">
        <v>0</v>
      </c>
      <c r="M78" s="146">
        <v>8929.59</v>
      </c>
      <c r="N78" s="146">
        <v>0</v>
      </c>
      <c r="O78" s="146">
        <v>0</v>
      </c>
      <c r="P78" s="139">
        <v>41184</v>
      </c>
      <c r="Q78" s="146">
        <v>0</v>
      </c>
      <c r="R78" s="146">
        <v>0</v>
      </c>
      <c r="S78" s="146">
        <v>16128.29</v>
      </c>
      <c r="T78" s="146">
        <v>0</v>
      </c>
      <c r="U78" s="18">
        <f t="shared" si="30"/>
        <v>0.33567037129537125</v>
      </c>
      <c r="V78" s="376">
        <f>+J78+'OCTUBRE '!P78</f>
        <v>41184</v>
      </c>
      <c r="W78" s="377">
        <f t="shared" si="31"/>
        <v>0</v>
      </c>
      <c r="X78" s="377">
        <f>+M78+'OCTUBRE '!S78</f>
        <v>16128.29</v>
      </c>
      <c r="Y78" s="377">
        <f t="shared" si="32"/>
        <v>0</v>
      </c>
      <c r="Z78" s="375">
        <f t="shared" si="33"/>
        <v>0.33567037129537131</v>
      </c>
      <c r="AA78" s="382">
        <f t="shared" si="34"/>
        <v>0</v>
      </c>
    </row>
    <row r="79" spans="1:27" ht="15" customHeight="1" thickBot="1">
      <c r="A79" s="4"/>
      <c r="B79" s="422" t="s">
        <v>110</v>
      </c>
      <c r="C79" s="423"/>
      <c r="D79" s="423"/>
      <c r="E79" s="423"/>
      <c r="F79" s="424"/>
      <c r="G79" s="638">
        <v>24000</v>
      </c>
      <c r="H79" s="639"/>
      <c r="I79" s="74">
        <v>0</v>
      </c>
      <c r="J79" s="318">
        <v>0</v>
      </c>
      <c r="K79" s="55">
        <v>0</v>
      </c>
      <c r="L79" s="55">
        <v>0</v>
      </c>
      <c r="M79" s="69">
        <v>0</v>
      </c>
      <c r="N79" s="55">
        <v>0</v>
      </c>
      <c r="O79" s="55">
        <v>0</v>
      </c>
      <c r="P79" s="55">
        <v>0</v>
      </c>
      <c r="Q79" s="55">
        <v>0</v>
      </c>
      <c r="R79" s="55">
        <v>0</v>
      </c>
      <c r="S79" s="146">
        <v>22475.85</v>
      </c>
      <c r="T79" s="55">
        <v>0</v>
      </c>
      <c r="U79" s="54">
        <f t="shared" si="30"/>
        <v>0.93649375000000001</v>
      </c>
      <c r="V79" s="376">
        <f>+J79+'OCTUBRE '!P79</f>
        <v>0</v>
      </c>
      <c r="W79" s="377">
        <f t="shared" si="31"/>
        <v>0</v>
      </c>
      <c r="X79" s="377">
        <f>+M79+'OCTUBRE '!S79</f>
        <v>22475.85</v>
      </c>
      <c r="Y79" s="377">
        <f t="shared" si="32"/>
        <v>0</v>
      </c>
      <c r="Z79" s="375">
        <f t="shared" si="33"/>
        <v>0.9364937499999999</v>
      </c>
      <c r="AA79" s="382">
        <f t="shared" si="34"/>
        <v>0</v>
      </c>
    </row>
    <row r="80" spans="1:27" s="112" customFormat="1" ht="15.75" thickBot="1">
      <c r="A80" s="113"/>
      <c r="B80" s="487" t="s">
        <v>36</v>
      </c>
      <c r="C80" s="488"/>
      <c r="D80" s="488"/>
      <c r="E80" s="488"/>
      <c r="F80" s="489"/>
      <c r="G80" s="645">
        <f>SUM(G51:H79)</f>
        <v>688804.23</v>
      </c>
      <c r="H80" s="646"/>
      <c r="I80" s="144">
        <f t="shared" ref="I80:T80" si="35">SUM(I51:I79)</f>
        <v>0</v>
      </c>
      <c r="J80" s="144">
        <f t="shared" si="35"/>
        <v>59315.199999999997</v>
      </c>
      <c r="K80" s="144">
        <f t="shared" si="35"/>
        <v>0</v>
      </c>
      <c r="L80" s="144">
        <f t="shared" si="35"/>
        <v>0</v>
      </c>
      <c r="M80" s="144">
        <f t="shared" si="35"/>
        <v>72110.34</v>
      </c>
      <c r="N80" s="144">
        <f t="shared" si="35"/>
        <v>0</v>
      </c>
      <c r="O80" s="144">
        <f t="shared" si="35"/>
        <v>0</v>
      </c>
      <c r="P80" s="144">
        <f t="shared" si="35"/>
        <v>577144.03</v>
      </c>
      <c r="Q80" s="144">
        <f t="shared" si="35"/>
        <v>0</v>
      </c>
      <c r="R80" s="144">
        <f t="shared" si="35"/>
        <v>0</v>
      </c>
      <c r="S80" s="144">
        <f t="shared" si="35"/>
        <v>543551.19999999995</v>
      </c>
      <c r="T80" s="144">
        <f t="shared" si="35"/>
        <v>0</v>
      </c>
      <c r="U80" s="145">
        <f t="shared" si="30"/>
        <v>0.78912291232590126</v>
      </c>
      <c r="V80" s="376">
        <f>+J80+'OCTUBRE '!P80</f>
        <v>577144.03</v>
      </c>
      <c r="W80" s="377">
        <f t="shared" si="31"/>
        <v>0</v>
      </c>
      <c r="X80" s="377">
        <f>+M80+'OCTUBRE '!S80</f>
        <v>543551.19999999995</v>
      </c>
      <c r="Y80" s="377">
        <f t="shared" si="32"/>
        <v>0</v>
      </c>
      <c r="Z80" s="375">
        <f t="shared" si="33"/>
        <v>0.78912291232590137</v>
      </c>
      <c r="AA80" s="382">
        <f t="shared" si="34"/>
        <v>0</v>
      </c>
    </row>
    <row r="81" spans="1:21" ht="15.75" thickBot="1">
      <c r="C81" s="279"/>
      <c r="G81" s="731"/>
      <c r="H81" s="501"/>
      <c r="I81" s="280"/>
      <c r="L81" s="280"/>
      <c r="M81" s="52"/>
      <c r="N81" s="52"/>
      <c r="O81" s="52"/>
      <c r="P81" s="52"/>
      <c r="Q81" s="52"/>
      <c r="R81" s="52"/>
      <c r="S81" s="52"/>
      <c r="T81" s="52"/>
      <c r="U81" s="280"/>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customHeight="1" thickBot="1">
      <c r="B83" s="494"/>
      <c r="C83" s="495"/>
      <c r="D83" s="497" t="s">
        <v>16</v>
      </c>
      <c r="E83" s="485"/>
      <c r="F83" s="485"/>
      <c r="G83" s="485"/>
      <c r="H83" s="485"/>
      <c r="I83" s="486"/>
      <c r="J83" s="497" t="s">
        <v>47</v>
      </c>
      <c r="K83" s="485"/>
      <c r="L83" s="485"/>
      <c r="M83" s="485"/>
      <c r="N83" s="485"/>
      <c r="O83" s="486"/>
      <c r="P83" s="497" t="s">
        <v>18</v>
      </c>
      <c r="Q83" s="485"/>
      <c r="R83" s="485"/>
      <c r="S83" s="485"/>
      <c r="T83" s="485"/>
      <c r="U83" s="282"/>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c r="A85" s="4"/>
      <c r="B85" s="477" t="s">
        <v>48</v>
      </c>
      <c r="C85" s="478"/>
      <c r="D85" s="479">
        <v>0</v>
      </c>
      <c r="E85" s="470"/>
      <c r="F85" s="468">
        <v>608590.23</v>
      </c>
      <c r="G85" s="730"/>
      <c r="H85" s="479">
        <v>0</v>
      </c>
      <c r="I85" s="470"/>
      <c r="J85" s="468">
        <v>0</v>
      </c>
      <c r="K85" s="469"/>
      <c r="L85" s="466">
        <f>SUM(M51:M68,M71)</f>
        <v>61180.75</v>
      </c>
      <c r="M85" s="470"/>
      <c r="N85" s="466">
        <v>0</v>
      </c>
      <c r="O85" s="467"/>
      <c r="P85" s="468">
        <v>0</v>
      </c>
      <c r="Q85" s="469"/>
      <c r="R85" s="466">
        <f>SUM(S71,S51:S68)</f>
        <v>501447.06</v>
      </c>
      <c r="S85" s="470"/>
      <c r="T85" s="466">
        <v>0</v>
      </c>
      <c r="U85" s="471"/>
    </row>
    <row r="86" spans="1:21" ht="51" customHeight="1" thickBot="1">
      <c r="A86" s="281"/>
      <c r="B86" s="472" t="s">
        <v>49</v>
      </c>
      <c r="C86" s="473"/>
      <c r="D86" s="474">
        <v>0</v>
      </c>
      <c r="E86" s="475"/>
      <c r="F86" s="474">
        <v>80214</v>
      </c>
      <c r="G86" s="480"/>
      <c r="H86" s="474">
        <v>0</v>
      </c>
      <c r="I86" s="475"/>
      <c r="J86" s="474">
        <v>0</v>
      </c>
      <c r="K86" s="475"/>
      <c r="L86" s="476">
        <f>SUM(M75:M79)</f>
        <v>10929.59</v>
      </c>
      <c r="M86" s="475"/>
      <c r="N86" s="476">
        <v>0</v>
      </c>
      <c r="O86" s="480"/>
      <c r="P86" s="481">
        <v>0</v>
      </c>
      <c r="Q86" s="482"/>
      <c r="R86" s="476">
        <f>SUM(S75:S79)</f>
        <v>42104.14</v>
      </c>
      <c r="S86" s="475"/>
      <c r="T86" s="476">
        <v>0</v>
      </c>
      <c r="U86" s="480"/>
    </row>
    <row r="87" spans="1:21" ht="15.75" thickBot="1">
      <c r="A87" s="4"/>
      <c r="B87" s="21" t="s">
        <v>36</v>
      </c>
      <c r="C87" s="22"/>
      <c r="D87" s="443">
        <f>SUM(D85:D86)</f>
        <v>0</v>
      </c>
      <c r="E87" s="444"/>
      <c r="F87" s="445">
        <f>F86+F85</f>
        <v>688804.23</v>
      </c>
      <c r="G87" s="453"/>
      <c r="H87" s="443">
        <v>0</v>
      </c>
      <c r="I87" s="444"/>
      <c r="J87" s="445">
        <f>SUM(J85:J86)</f>
        <v>0</v>
      </c>
      <c r="K87" s="446"/>
      <c r="L87" s="447">
        <f>SUM(L85:M86)</f>
        <v>72110.34</v>
      </c>
      <c r="M87" s="446"/>
      <c r="N87" s="444">
        <f>SUM(N85:N86)</f>
        <v>0</v>
      </c>
      <c r="O87" s="444"/>
      <c r="P87" s="445">
        <f>SUM(P85:P86)</f>
        <v>0</v>
      </c>
      <c r="Q87" s="452"/>
      <c r="R87" s="447">
        <f>SUM(R85:S86)</f>
        <v>543551.19999999995</v>
      </c>
      <c r="S87" s="446"/>
      <c r="T87" s="447">
        <f>SUM(T85:T86)</f>
        <v>0</v>
      </c>
      <c r="U87" s="453"/>
    </row>
    <row r="88" spans="1:21">
      <c r="A88" s="4"/>
      <c r="B88" s="258"/>
      <c r="C88" s="258"/>
      <c r="D88" s="258"/>
      <c r="E88" s="258"/>
      <c r="F88" s="268"/>
      <c r="G88" s="268"/>
      <c r="H88" s="269"/>
      <c r="I88" s="269"/>
      <c r="J88" s="268"/>
      <c r="K88" s="268"/>
      <c r="L88" s="268"/>
      <c r="M88" s="269"/>
      <c r="N88" s="268"/>
      <c r="O88" s="269"/>
      <c r="P88" s="269"/>
      <c r="Q88" s="268"/>
      <c r="R88" s="4"/>
      <c r="S88" s="4"/>
      <c r="T88" s="4"/>
      <c r="U88" s="4"/>
    </row>
    <row r="89" spans="1:21" ht="15.75" thickBot="1">
      <c r="A89" s="4"/>
      <c r="B89" s="258"/>
      <c r="C89" s="258"/>
      <c r="D89" s="258"/>
      <c r="E89" s="258"/>
      <c r="F89" s="268"/>
      <c r="G89" s="268"/>
      <c r="H89" s="268"/>
      <c r="I89" s="268"/>
      <c r="J89" s="268"/>
      <c r="K89" s="268"/>
      <c r="L89" s="268"/>
      <c r="M89" s="268"/>
      <c r="N89" s="268"/>
      <c r="O89" s="268"/>
      <c r="P89" s="268"/>
      <c r="Q89" s="268"/>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740" t="s">
        <v>120</v>
      </c>
      <c r="C91" s="741"/>
      <c r="D91" s="741"/>
      <c r="E91" s="741"/>
      <c r="F91" s="741"/>
      <c r="G91" s="741"/>
      <c r="H91" s="741"/>
      <c r="I91" s="741"/>
      <c r="J91" s="741"/>
      <c r="K91" s="741"/>
      <c r="L91" s="741"/>
      <c r="M91" s="741"/>
      <c r="N91" s="741"/>
      <c r="O91" s="741"/>
      <c r="P91" s="741"/>
      <c r="Q91" s="741"/>
      <c r="R91" s="741"/>
      <c r="S91" s="741"/>
      <c r="T91" s="741"/>
      <c r="U91" s="742"/>
    </row>
    <row r="92" spans="1:21" ht="6.75" customHeight="1">
      <c r="B92" s="743"/>
      <c r="C92" s="744"/>
      <c r="D92" s="744"/>
      <c r="E92" s="744"/>
      <c r="F92" s="744"/>
      <c r="G92" s="744"/>
      <c r="H92" s="744"/>
      <c r="I92" s="744"/>
      <c r="J92" s="744"/>
      <c r="K92" s="744"/>
      <c r="L92" s="744"/>
      <c r="M92" s="744"/>
      <c r="N92" s="744"/>
      <c r="O92" s="744"/>
      <c r="P92" s="744"/>
      <c r="Q92" s="744"/>
      <c r="R92" s="744"/>
      <c r="S92" s="744"/>
      <c r="T92" s="744"/>
      <c r="U92" s="745"/>
    </row>
    <row r="93" spans="1:21">
      <c r="B93" s="743"/>
      <c r="C93" s="744"/>
      <c r="D93" s="744"/>
      <c r="E93" s="744"/>
      <c r="F93" s="744"/>
      <c r="G93" s="744"/>
      <c r="H93" s="744"/>
      <c r="I93" s="744"/>
      <c r="J93" s="744"/>
      <c r="K93" s="744"/>
      <c r="L93" s="744"/>
      <c r="M93" s="744"/>
      <c r="N93" s="744"/>
      <c r="O93" s="744"/>
      <c r="P93" s="744"/>
      <c r="Q93" s="744"/>
      <c r="R93" s="744"/>
      <c r="S93" s="744"/>
      <c r="T93" s="744"/>
      <c r="U93" s="745"/>
    </row>
    <row r="94" spans="1:21" ht="4.5" customHeight="1">
      <c r="B94" s="743"/>
      <c r="C94" s="744"/>
      <c r="D94" s="744"/>
      <c r="E94" s="744"/>
      <c r="F94" s="744"/>
      <c r="G94" s="744"/>
      <c r="H94" s="744"/>
      <c r="I94" s="744"/>
      <c r="J94" s="744"/>
      <c r="K94" s="744"/>
      <c r="L94" s="744"/>
      <c r="M94" s="744"/>
      <c r="N94" s="744"/>
      <c r="O94" s="744"/>
      <c r="P94" s="744"/>
      <c r="Q94" s="744"/>
      <c r="R94" s="744"/>
      <c r="S94" s="744"/>
      <c r="T94" s="744"/>
      <c r="U94" s="745"/>
    </row>
    <row r="95" spans="1:21" ht="6.75" customHeight="1">
      <c r="B95" s="743"/>
      <c r="C95" s="744"/>
      <c r="D95" s="744"/>
      <c r="E95" s="744"/>
      <c r="F95" s="744"/>
      <c r="G95" s="744"/>
      <c r="H95" s="744"/>
      <c r="I95" s="744"/>
      <c r="J95" s="744"/>
      <c r="K95" s="744"/>
      <c r="L95" s="744"/>
      <c r="M95" s="744"/>
      <c r="N95" s="744"/>
      <c r="O95" s="744"/>
      <c r="P95" s="744"/>
      <c r="Q95" s="744"/>
      <c r="R95" s="744"/>
      <c r="S95" s="744"/>
      <c r="T95" s="744"/>
      <c r="U95" s="745"/>
    </row>
    <row r="96" spans="1:21">
      <c r="B96" s="743"/>
      <c r="C96" s="744"/>
      <c r="D96" s="744"/>
      <c r="E96" s="744"/>
      <c r="F96" s="744"/>
      <c r="G96" s="744"/>
      <c r="H96" s="744"/>
      <c r="I96" s="744"/>
      <c r="J96" s="744"/>
      <c r="K96" s="744"/>
      <c r="L96" s="744"/>
      <c r="M96" s="744"/>
      <c r="N96" s="744"/>
      <c r="O96" s="744"/>
      <c r="P96" s="744"/>
      <c r="Q96" s="744"/>
      <c r="R96" s="744"/>
      <c r="S96" s="744"/>
      <c r="T96" s="744"/>
      <c r="U96" s="745"/>
    </row>
    <row r="97" spans="2:21" ht="15.75" thickBot="1">
      <c r="B97" s="746"/>
      <c r="C97" s="747"/>
      <c r="D97" s="747"/>
      <c r="E97" s="747"/>
      <c r="F97" s="747"/>
      <c r="G97" s="747"/>
      <c r="H97" s="747"/>
      <c r="I97" s="747"/>
      <c r="J97" s="747"/>
      <c r="K97" s="747"/>
      <c r="L97" s="747"/>
      <c r="M97" s="747"/>
      <c r="N97" s="747"/>
      <c r="O97" s="747"/>
      <c r="P97" s="747"/>
      <c r="Q97" s="747"/>
      <c r="R97" s="747"/>
      <c r="S97" s="747"/>
      <c r="T97" s="747"/>
      <c r="U97" s="748"/>
    </row>
    <row r="98" spans="2:21">
      <c r="B98" s="4"/>
    </row>
    <row r="99" spans="2:21">
      <c r="H99" s="266"/>
      <c r="I99" s="266"/>
      <c r="O99" s="266"/>
      <c r="Q99" s="266"/>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267"/>
      <c r="I102" s="267"/>
      <c r="J102" s="449"/>
      <c r="K102" s="449"/>
      <c r="L102" s="449"/>
      <c r="M102" s="449"/>
      <c r="N102" s="449"/>
      <c r="O102" s="449"/>
      <c r="P102" s="267"/>
      <c r="Q102" s="267"/>
      <c r="R102" s="440"/>
      <c r="S102" s="440"/>
      <c r="T102" s="440"/>
      <c r="U102" s="440"/>
    </row>
    <row r="103" spans="2:21">
      <c r="B103" s="448"/>
      <c r="C103" s="448"/>
      <c r="D103" s="448"/>
      <c r="E103" s="448"/>
      <c r="F103" s="448"/>
      <c r="G103" s="448"/>
      <c r="H103" s="267"/>
      <c r="I103" s="267"/>
      <c r="J103" s="449"/>
      <c r="K103" s="449"/>
      <c r="L103" s="449"/>
      <c r="M103" s="449"/>
      <c r="N103" s="449"/>
      <c r="O103" s="449"/>
      <c r="P103" s="267"/>
      <c r="Q103" s="267"/>
      <c r="R103" s="440"/>
      <c r="S103" s="440"/>
      <c r="T103" s="440"/>
      <c r="U103" s="440"/>
    </row>
    <row r="104" spans="2:21">
      <c r="B104" s="448"/>
      <c r="C104" s="448"/>
      <c r="D104" s="448"/>
      <c r="E104" s="448"/>
      <c r="F104" s="448"/>
      <c r="G104" s="448"/>
      <c r="H104" s="267"/>
      <c r="I104" s="267"/>
      <c r="J104" s="449"/>
      <c r="K104" s="449"/>
      <c r="L104" s="449"/>
      <c r="M104" s="449"/>
      <c r="N104" s="449"/>
      <c r="O104" s="449"/>
      <c r="P104" s="267"/>
      <c r="Q104" s="267"/>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32" t="s">
        <v>60</v>
      </c>
      <c r="C106" s="432"/>
      <c r="D106" s="432"/>
      <c r="E106" s="432"/>
      <c r="F106" s="432"/>
      <c r="G106" s="432"/>
      <c r="J106" s="437" t="s">
        <v>61</v>
      </c>
      <c r="K106" s="437"/>
      <c r="L106" s="437"/>
      <c r="M106" s="437"/>
      <c r="N106" s="437"/>
      <c r="O106" s="437"/>
      <c r="R106" s="441" t="s">
        <v>116</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33.7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1">
    <mergeCell ref="B115:G115"/>
    <mergeCell ref="J115:O115"/>
    <mergeCell ref="R115:U115"/>
    <mergeCell ref="B116:G116"/>
    <mergeCell ref="J116:O116"/>
    <mergeCell ref="R116:U116"/>
    <mergeCell ref="J109:O109"/>
    <mergeCell ref="J110:O110"/>
    <mergeCell ref="R110:U110"/>
    <mergeCell ref="B111:G114"/>
    <mergeCell ref="J111:O114"/>
    <mergeCell ref="R111:U114"/>
    <mergeCell ref="B110:G110"/>
    <mergeCell ref="B106:G106"/>
    <mergeCell ref="J106:O106"/>
    <mergeCell ref="R106:U106"/>
    <mergeCell ref="B107:G107"/>
    <mergeCell ref="J107:O107"/>
    <mergeCell ref="R107:U107"/>
    <mergeCell ref="B90:D90"/>
    <mergeCell ref="E90:U90"/>
    <mergeCell ref="B91:U97"/>
    <mergeCell ref="J100:O100"/>
    <mergeCell ref="R100:U100"/>
    <mergeCell ref="B101:G101"/>
    <mergeCell ref="J101:O105"/>
    <mergeCell ref="R101:U105"/>
    <mergeCell ref="B102:G105"/>
    <mergeCell ref="D87:E87"/>
    <mergeCell ref="F87:G87"/>
    <mergeCell ref="H87:I87"/>
    <mergeCell ref="J87:K87"/>
    <mergeCell ref="L87:M87"/>
    <mergeCell ref="N87:O87"/>
    <mergeCell ref="P87:Q87"/>
    <mergeCell ref="R87:S87"/>
    <mergeCell ref="T87:U87"/>
    <mergeCell ref="T85:U85"/>
    <mergeCell ref="B86:C86"/>
    <mergeCell ref="D86:E86"/>
    <mergeCell ref="F86:G86"/>
    <mergeCell ref="H86:I86"/>
    <mergeCell ref="J86:K86"/>
    <mergeCell ref="L86:M86"/>
    <mergeCell ref="N86:O86"/>
    <mergeCell ref="P86:Q86"/>
    <mergeCell ref="R86:S86"/>
    <mergeCell ref="T86:U86"/>
    <mergeCell ref="B85:C85"/>
    <mergeCell ref="D85:E85"/>
    <mergeCell ref="F85:G85"/>
    <mergeCell ref="H85:I85"/>
    <mergeCell ref="J85:K85"/>
    <mergeCell ref="L85:M85"/>
    <mergeCell ref="N85:O85"/>
    <mergeCell ref="P85:Q85"/>
    <mergeCell ref="R85:S85"/>
    <mergeCell ref="B80:F80"/>
    <mergeCell ref="G80:H80"/>
    <mergeCell ref="G81:H81"/>
    <mergeCell ref="B82:U82"/>
    <mergeCell ref="B83:C84"/>
    <mergeCell ref="D83:I83"/>
    <mergeCell ref="J83:O83"/>
    <mergeCell ref="P83:T83"/>
    <mergeCell ref="D84:E84"/>
    <mergeCell ref="F84:G84"/>
    <mergeCell ref="T84:U84"/>
    <mergeCell ref="H84:I84"/>
    <mergeCell ref="J84:K84"/>
    <mergeCell ref="L84:M84"/>
    <mergeCell ref="N84:O84"/>
    <mergeCell ref="P84:Q84"/>
    <mergeCell ref="R84:S84"/>
    <mergeCell ref="B77:F77"/>
    <mergeCell ref="G77:H77"/>
    <mergeCell ref="B78:F78"/>
    <mergeCell ref="G78:H78"/>
    <mergeCell ref="B79:F79"/>
    <mergeCell ref="G79:H79"/>
    <mergeCell ref="B74:F74"/>
    <mergeCell ref="G74:H74"/>
    <mergeCell ref="B75:F75"/>
    <mergeCell ref="G75:H75"/>
    <mergeCell ref="B76:F76"/>
    <mergeCell ref="G76:H76"/>
    <mergeCell ref="B69:F69"/>
    <mergeCell ref="G69:H69"/>
    <mergeCell ref="B71:F71"/>
    <mergeCell ref="G71:H71"/>
    <mergeCell ref="G72:H72"/>
    <mergeCell ref="B73:F73"/>
    <mergeCell ref="G73:H73"/>
    <mergeCell ref="B66:F66"/>
    <mergeCell ref="G66:H66"/>
    <mergeCell ref="B67:F67"/>
    <mergeCell ref="G67:H67"/>
    <mergeCell ref="B68:F68"/>
    <mergeCell ref="G68:H68"/>
    <mergeCell ref="B63:F63"/>
    <mergeCell ref="G63:H63"/>
    <mergeCell ref="B64:F64"/>
    <mergeCell ref="G64:H64"/>
    <mergeCell ref="B65:F65"/>
    <mergeCell ref="G65:H65"/>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R38:T38"/>
    <mergeCell ref="B39:D39"/>
    <mergeCell ref="E39:F39"/>
    <mergeCell ref="G39:H39"/>
    <mergeCell ref="I39:K39"/>
    <mergeCell ref="L39:N39"/>
    <mergeCell ref="O39:Q39"/>
    <mergeCell ref="B38:D38"/>
    <mergeCell ref="E38:F38"/>
    <mergeCell ref="G38:H38"/>
    <mergeCell ref="I38:K38"/>
    <mergeCell ref="L38:N38"/>
    <mergeCell ref="O38:Q38"/>
    <mergeCell ref="R39:T39"/>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B24:D24"/>
    <mergeCell ref="E24:F24"/>
    <mergeCell ref="G24:H24"/>
    <mergeCell ref="I24:K24"/>
    <mergeCell ref="L24:N24"/>
    <mergeCell ref="O24:Q24"/>
    <mergeCell ref="R24:T24"/>
    <mergeCell ref="L21:N22"/>
    <mergeCell ref="O21:Q22"/>
    <mergeCell ref="R21:T22"/>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V21:W22"/>
    <mergeCell ref="X21:Y22"/>
    <mergeCell ref="Z21:AA22"/>
    <mergeCell ref="V47:W48"/>
    <mergeCell ref="X47:Y48"/>
    <mergeCell ref="Z47:AA48"/>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s>
  <conditionalFormatting sqref="W24">
    <cfRule type="cellIs" dxfId="318" priority="92" operator="notEqual">
      <formula>0</formula>
    </cfRule>
    <cfRule type="cellIs" dxfId="317" priority="93" operator="greaterThan">
      <formula>0</formula>
    </cfRule>
  </conditionalFormatting>
  <conditionalFormatting sqref="Y24">
    <cfRule type="cellIs" dxfId="316" priority="90" operator="notEqual">
      <formula>0</formula>
    </cfRule>
  </conditionalFormatting>
  <conditionalFormatting sqref="AA24">
    <cfRule type="cellIs" dxfId="315" priority="91" operator="notEqual">
      <formula>0</formula>
    </cfRule>
  </conditionalFormatting>
  <conditionalFormatting sqref="W74">
    <cfRule type="cellIs" dxfId="314" priority="89" operator="notEqual">
      <formula>0</formula>
    </cfRule>
  </conditionalFormatting>
  <conditionalFormatting sqref="Y74">
    <cfRule type="cellIs" dxfId="313" priority="88" operator="notEqual">
      <formula>0</formula>
    </cfRule>
  </conditionalFormatting>
  <conditionalFormatting sqref="AA74">
    <cfRule type="cellIs" dxfId="312" priority="87" operator="notEqual">
      <formula>0</formula>
    </cfRule>
  </conditionalFormatting>
  <conditionalFormatting sqref="W51">
    <cfRule type="cellIs" dxfId="311" priority="86" operator="notEqual">
      <formula>0</formula>
    </cfRule>
  </conditionalFormatting>
  <conditionalFormatting sqref="Y51">
    <cfRule type="cellIs" dxfId="310" priority="85" operator="notEqual">
      <formula>0</formula>
    </cfRule>
  </conditionalFormatting>
  <conditionalFormatting sqref="AA51">
    <cfRule type="cellIs" dxfId="309" priority="84" operator="notEqual">
      <formula>0</formula>
    </cfRule>
  </conditionalFormatting>
  <conditionalFormatting sqref="W69">
    <cfRule type="cellIs" dxfId="308" priority="52" operator="notEqual">
      <formula>0</formula>
    </cfRule>
  </conditionalFormatting>
  <conditionalFormatting sqref="Y69">
    <cfRule type="cellIs" dxfId="307" priority="51" operator="notEqual">
      <formula>0</formula>
    </cfRule>
  </conditionalFormatting>
  <conditionalFormatting sqref="AA69">
    <cfRule type="cellIs" dxfId="306" priority="50" operator="notEqual">
      <formula>0</formula>
    </cfRule>
  </conditionalFormatting>
  <conditionalFormatting sqref="W72">
    <cfRule type="cellIs" dxfId="305" priority="49" operator="notEqual">
      <formula>0</formula>
    </cfRule>
  </conditionalFormatting>
  <conditionalFormatting sqref="Y72">
    <cfRule type="cellIs" dxfId="304" priority="48" operator="notEqual">
      <formula>0</formula>
    </cfRule>
  </conditionalFormatting>
  <conditionalFormatting sqref="AA72">
    <cfRule type="cellIs" dxfId="303" priority="47" operator="notEqual">
      <formula>0</formula>
    </cfRule>
  </conditionalFormatting>
  <conditionalFormatting sqref="AA25:AA26">
    <cfRule type="cellIs" dxfId="302" priority="35" operator="notEqual">
      <formula>0</formula>
    </cfRule>
  </conditionalFormatting>
  <conditionalFormatting sqref="W25:W26">
    <cfRule type="cellIs" dxfId="301" priority="36" operator="notEqual">
      <formula>0</formula>
    </cfRule>
    <cfRule type="cellIs" dxfId="300" priority="37" operator="greaterThan">
      <formula>0</formula>
    </cfRule>
  </conditionalFormatting>
  <conditionalFormatting sqref="Y25:Y26">
    <cfRule type="cellIs" dxfId="299" priority="34" operator="notEqual">
      <formula>0</formula>
    </cfRule>
  </conditionalFormatting>
  <conditionalFormatting sqref="W28:W29">
    <cfRule type="cellIs" dxfId="298" priority="32" operator="notEqual">
      <formula>0</formula>
    </cfRule>
    <cfRule type="cellIs" dxfId="297" priority="33" operator="greaterThan">
      <formula>0</formula>
    </cfRule>
  </conditionalFormatting>
  <conditionalFormatting sqref="Y28:Y29">
    <cfRule type="cellIs" dxfId="296" priority="30" operator="notEqual">
      <formula>0</formula>
    </cfRule>
  </conditionalFormatting>
  <conditionalFormatting sqref="AA28:AA29">
    <cfRule type="cellIs" dxfId="295" priority="31" operator="notEqual">
      <formula>0</formula>
    </cfRule>
  </conditionalFormatting>
  <conditionalFormatting sqref="W31:W32">
    <cfRule type="cellIs" dxfId="294" priority="28" operator="notEqual">
      <formula>0</formula>
    </cfRule>
    <cfRule type="cellIs" dxfId="293" priority="29" operator="greaterThan">
      <formula>0</formula>
    </cfRule>
  </conditionalFormatting>
  <conditionalFormatting sqref="Y31:Y32">
    <cfRule type="cellIs" dxfId="292" priority="26" operator="notEqual">
      <formula>0</formula>
    </cfRule>
  </conditionalFormatting>
  <conditionalFormatting sqref="AA31:AA32">
    <cfRule type="cellIs" dxfId="291" priority="27" operator="notEqual">
      <formula>0</formula>
    </cfRule>
  </conditionalFormatting>
  <conditionalFormatting sqref="W34:W35">
    <cfRule type="cellIs" dxfId="290" priority="24" operator="notEqual">
      <formula>0</formula>
    </cfRule>
    <cfRule type="cellIs" dxfId="289" priority="25" operator="greaterThan">
      <formula>0</formula>
    </cfRule>
  </conditionalFormatting>
  <conditionalFormatting sqref="Y34:Y35">
    <cfRule type="cellIs" dxfId="288" priority="22" operator="notEqual">
      <formula>0</formula>
    </cfRule>
  </conditionalFormatting>
  <conditionalFormatting sqref="AA34:AA35">
    <cfRule type="cellIs" dxfId="287" priority="23" operator="notEqual">
      <formula>0</formula>
    </cfRule>
  </conditionalFormatting>
  <conditionalFormatting sqref="W37">
    <cfRule type="cellIs" dxfId="286" priority="20" operator="notEqual">
      <formula>0</formula>
    </cfRule>
    <cfRule type="cellIs" dxfId="285" priority="21" operator="greaterThan">
      <formula>0</formula>
    </cfRule>
  </conditionalFormatting>
  <conditionalFormatting sqref="Y37">
    <cfRule type="cellIs" dxfId="284" priority="18" operator="notEqual">
      <formula>0</formula>
    </cfRule>
  </conditionalFormatting>
  <conditionalFormatting sqref="AA37">
    <cfRule type="cellIs" dxfId="283" priority="19" operator="notEqual">
      <formula>0</formula>
    </cfRule>
  </conditionalFormatting>
  <conditionalFormatting sqref="W39:W40">
    <cfRule type="cellIs" dxfId="282" priority="16" operator="notEqual">
      <formula>0</formula>
    </cfRule>
    <cfRule type="cellIs" dxfId="281" priority="17" operator="greaterThan">
      <formula>0</formula>
    </cfRule>
  </conditionalFormatting>
  <conditionalFormatting sqref="Y39:Y40">
    <cfRule type="cellIs" dxfId="280" priority="14" operator="notEqual">
      <formula>0</formula>
    </cfRule>
  </conditionalFormatting>
  <conditionalFormatting sqref="AA39:AA40">
    <cfRule type="cellIs" dxfId="279" priority="15" operator="notEqual">
      <formula>0</formula>
    </cfRule>
  </conditionalFormatting>
  <conditionalFormatting sqref="W42">
    <cfRule type="cellIs" dxfId="278" priority="12" operator="notEqual">
      <formula>0</formula>
    </cfRule>
    <cfRule type="cellIs" dxfId="277" priority="13" operator="greaterThan">
      <formula>0</formula>
    </cfRule>
  </conditionalFormatting>
  <conditionalFormatting sqref="Y42">
    <cfRule type="cellIs" dxfId="276" priority="10" operator="notEqual">
      <formula>0</formula>
    </cfRule>
  </conditionalFormatting>
  <conditionalFormatting sqref="AA42">
    <cfRule type="cellIs" dxfId="275" priority="11" operator="notEqual">
      <formula>0</formula>
    </cfRule>
  </conditionalFormatting>
  <conditionalFormatting sqref="W52:W68">
    <cfRule type="cellIs" dxfId="274" priority="9" operator="notEqual">
      <formula>0</formula>
    </cfRule>
  </conditionalFormatting>
  <conditionalFormatting sqref="Y52:Y68">
    <cfRule type="cellIs" dxfId="273" priority="8" operator="notEqual">
      <formula>0</formula>
    </cfRule>
  </conditionalFormatting>
  <conditionalFormatting sqref="AA52:AA68">
    <cfRule type="cellIs" dxfId="272" priority="7" operator="notEqual">
      <formula>0</formula>
    </cfRule>
  </conditionalFormatting>
  <conditionalFormatting sqref="W71">
    <cfRule type="cellIs" dxfId="271" priority="6" operator="notEqual">
      <formula>0</formula>
    </cfRule>
  </conditionalFormatting>
  <conditionalFormatting sqref="Y71">
    <cfRule type="cellIs" dxfId="270" priority="5" operator="notEqual">
      <formula>0</formula>
    </cfRule>
  </conditionalFormatting>
  <conditionalFormatting sqref="AA71">
    <cfRule type="cellIs" dxfId="269" priority="4" operator="notEqual">
      <formula>0</formula>
    </cfRule>
  </conditionalFormatting>
  <conditionalFormatting sqref="W75:W80">
    <cfRule type="cellIs" dxfId="268" priority="3" operator="notEqual">
      <formula>0</formula>
    </cfRule>
  </conditionalFormatting>
  <conditionalFormatting sqref="Y75:Y80">
    <cfRule type="cellIs" dxfId="267" priority="2" operator="notEqual">
      <formula>0</formula>
    </cfRule>
  </conditionalFormatting>
  <conditionalFormatting sqref="AA75:AA80">
    <cfRule type="cellIs" dxfId="266" priority="1" operator="notEqual">
      <formula>0</formula>
    </cfRule>
  </conditionalFormatting>
  <pageMargins left="0.86614173228346458" right="0" top="0.15748031496062992" bottom="0.15748031496062992" header="0.15748031496062992" footer="0.15748031496062992"/>
  <pageSetup scale="4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17"/>
  <sheetViews>
    <sheetView zoomScale="66" zoomScaleNormal="66" workbookViewId="0">
      <selection activeCell="G10" sqref="G10:U10"/>
    </sheetView>
  </sheetViews>
  <sheetFormatPr baseColWidth="10" defaultRowHeight="15"/>
  <cols>
    <col min="1" max="1" width="1" style="302" customWidth="1"/>
    <col min="2" max="2" width="17.42578125" style="302" bestFit="1" customWidth="1"/>
    <col min="3" max="3" width="21.85546875" style="302" customWidth="1"/>
    <col min="4" max="4" width="8.42578125" style="302" customWidth="1"/>
    <col min="5" max="5" width="8.5703125" style="302" customWidth="1"/>
    <col min="6" max="6" width="19.140625" style="302" customWidth="1"/>
    <col min="7" max="8" width="11.42578125" style="302"/>
    <col min="9" max="9" width="12.7109375" style="302" customWidth="1"/>
    <col min="10" max="10" width="17.42578125" style="302" customWidth="1"/>
    <col min="11" max="11" width="16.85546875" style="302" customWidth="1"/>
    <col min="12" max="12" width="12.7109375" style="302" customWidth="1"/>
    <col min="13" max="13" width="18.5703125" style="302" customWidth="1"/>
    <col min="14" max="14" width="15.7109375" style="302" bestFit="1" customWidth="1"/>
    <col min="15" max="15" width="12.7109375" style="302" customWidth="1"/>
    <col min="16" max="16" width="20.140625" style="302" customWidth="1"/>
    <col min="17" max="17" width="15.7109375" style="302" bestFit="1" customWidth="1"/>
    <col min="18" max="18" width="12.7109375" style="302" customWidth="1"/>
    <col min="19" max="19" width="18" style="302" customWidth="1"/>
    <col min="20" max="20" width="15.7109375" style="302" bestFit="1" customWidth="1"/>
    <col min="21" max="21" width="12.85546875" style="302" customWidth="1"/>
    <col min="22" max="22" width="13.85546875" style="302" customWidth="1"/>
    <col min="23" max="23" width="18" style="302" customWidth="1"/>
    <col min="24" max="24" width="14.85546875" style="302" bestFit="1" customWidth="1"/>
    <col min="25" max="25" width="12.7109375" style="302" customWidth="1"/>
    <col min="26" max="16384" width="11.42578125" style="302"/>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302" t="s">
        <v>1</v>
      </c>
    </row>
    <row r="8" spans="1:21" ht="21.75">
      <c r="B8" s="2"/>
      <c r="C8" s="2"/>
      <c r="D8" s="2"/>
      <c r="E8" s="2"/>
      <c r="F8" s="2"/>
      <c r="G8" s="2"/>
      <c r="H8" s="2"/>
      <c r="I8" s="2"/>
      <c r="J8" s="2"/>
      <c r="K8" s="2"/>
      <c r="L8" s="2"/>
      <c r="M8" s="2"/>
      <c r="N8" s="2"/>
      <c r="O8" s="2"/>
      <c r="P8" s="2"/>
      <c r="Q8" s="2"/>
      <c r="R8" s="2"/>
      <c r="S8" s="2"/>
      <c r="T8" s="2"/>
      <c r="U8" s="2"/>
    </row>
    <row r="9" spans="1:21" ht="15.75" thickBot="1">
      <c r="B9" s="303"/>
      <c r="C9" s="303"/>
      <c r="D9" s="303"/>
      <c r="E9" s="303"/>
      <c r="F9" s="303"/>
      <c r="G9" s="303"/>
      <c r="H9" s="303"/>
      <c r="I9" s="303"/>
      <c r="J9" s="303"/>
      <c r="K9" s="303"/>
      <c r="L9" s="303"/>
      <c r="M9" s="303"/>
      <c r="N9" s="303"/>
      <c r="O9" s="303"/>
      <c r="P9" s="303"/>
      <c r="Q9" s="303"/>
      <c r="R9" s="303"/>
      <c r="S9" s="303"/>
      <c r="T9" s="303"/>
      <c r="U9" s="303"/>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306"/>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306"/>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306"/>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306"/>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306"/>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306"/>
      <c r="B16" s="611" t="s">
        <v>11</v>
      </c>
      <c r="C16" s="612"/>
      <c r="D16" s="612"/>
      <c r="E16" s="612"/>
      <c r="F16" s="613"/>
      <c r="G16" s="633" t="s">
        <v>121</v>
      </c>
      <c r="H16" s="634"/>
      <c r="I16" s="634"/>
      <c r="J16" s="634"/>
      <c r="K16" s="634"/>
      <c r="L16" s="634"/>
      <c r="M16" s="634"/>
      <c r="N16" s="634"/>
      <c r="O16" s="634"/>
      <c r="P16" s="634"/>
      <c r="Q16" s="634"/>
      <c r="R16" s="634"/>
      <c r="S16" s="634"/>
      <c r="T16" s="634"/>
      <c r="U16" s="635"/>
    </row>
    <row r="17" spans="1:27" ht="15.75" customHeight="1" thickBot="1">
      <c r="A17" s="306"/>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306"/>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306"/>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c r="A21" s="306"/>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15.75" thickBot="1">
      <c r="A22" s="306"/>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74"/>
      <c r="W23" s="345"/>
      <c r="X23" s="345"/>
      <c r="Y23" s="345"/>
      <c r="Z23" s="345"/>
      <c r="AA23" s="345"/>
    </row>
    <row r="24" spans="1:27" s="112" customFormat="1">
      <c r="A24" s="111"/>
      <c r="B24" s="538" t="s">
        <v>23</v>
      </c>
      <c r="C24" s="539"/>
      <c r="D24" s="540"/>
      <c r="E24" s="541" t="s">
        <v>24</v>
      </c>
      <c r="F24" s="542"/>
      <c r="G24" s="513">
        <v>950</v>
      </c>
      <c r="H24" s="513"/>
      <c r="I24" s="662">
        <v>0</v>
      </c>
      <c r="J24" s="663"/>
      <c r="K24" s="664"/>
      <c r="L24" s="655">
        <v>0</v>
      </c>
      <c r="M24" s="656"/>
      <c r="N24" s="656"/>
      <c r="O24" s="665">
        <f>+I24+NOVIEMBRE!O24</f>
        <v>950</v>
      </c>
      <c r="P24" s="666"/>
      <c r="Q24" s="666"/>
      <c r="R24" s="669">
        <f>+L24+NOVIEMBRE!R24</f>
        <v>1906</v>
      </c>
      <c r="S24" s="670"/>
      <c r="T24" s="671"/>
      <c r="U24" s="115">
        <f>+R24/G24</f>
        <v>2.0063157894736841</v>
      </c>
      <c r="V24" s="381">
        <f>+I24+NOVIEMBRE!O24</f>
        <v>950</v>
      </c>
      <c r="W24" s="374">
        <f>+O24-V24</f>
        <v>0</v>
      </c>
      <c r="X24" s="381">
        <f>+L24+NOVIEMBRE!R24</f>
        <v>1906</v>
      </c>
      <c r="Y24" s="374">
        <f>+R24-X24</f>
        <v>0</v>
      </c>
      <c r="Z24" s="375">
        <f>+X24/G24</f>
        <v>2.0063157894736841</v>
      </c>
      <c r="AA24" s="374">
        <f>+U24-Z24</f>
        <v>0</v>
      </c>
    </row>
    <row r="25" spans="1:27" s="112" customFormat="1">
      <c r="A25" s="113"/>
      <c r="B25" s="538" t="s">
        <v>58</v>
      </c>
      <c r="C25" s="553"/>
      <c r="D25" s="554"/>
      <c r="E25" s="541" t="s">
        <v>25</v>
      </c>
      <c r="F25" s="542"/>
      <c r="G25" s="551">
        <v>398</v>
      </c>
      <c r="H25" s="513"/>
      <c r="I25" s="662">
        <v>0</v>
      </c>
      <c r="J25" s="663"/>
      <c r="K25" s="664"/>
      <c r="L25" s="655">
        <v>0</v>
      </c>
      <c r="M25" s="656"/>
      <c r="N25" s="656"/>
      <c r="O25" s="665">
        <f>+I25+NOVIEMBRE!O25</f>
        <v>398</v>
      </c>
      <c r="P25" s="666"/>
      <c r="Q25" s="666"/>
      <c r="R25" s="669">
        <f>+L25+NOVIEMBRE!R25</f>
        <v>1033</v>
      </c>
      <c r="S25" s="670"/>
      <c r="T25" s="671"/>
      <c r="U25" s="115">
        <f t="shared" ref="U25:U42" si="0">+R25/G25</f>
        <v>2.5954773869346734</v>
      </c>
      <c r="V25" s="381">
        <f>+I25+NOVIEMBRE!O25</f>
        <v>398</v>
      </c>
      <c r="W25" s="374">
        <f t="shared" ref="W25:W26" si="1">+O25-V25</f>
        <v>0</v>
      </c>
      <c r="X25" s="381">
        <f>+L25+NOVIEMBRE!R25</f>
        <v>1033</v>
      </c>
      <c r="Y25" s="374">
        <f t="shared" ref="Y25:Y26" si="2">+R25-X25</f>
        <v>0</v>
      </c>
      <c r="Z25" s="375">
        <f t="shared" ref="Z25:Z26" si="3">+X25/G25</f>
        <v>2.5954773869346734</v>
      </c>
      <c r="AA25" s="374">
        <f t="shared" ref="AA25:AA26" si="4">+U25-Z25</f>
        <v>0</v>
      </c>
    </row>
    <row r="26" spans="1:27" s="112" customFormat="1">
      <c r="A26" s="111"/>
      <c r="B26" s="538" t="s">
        <v>26</v>
      </c>
      <c r="C26" s="539"/>
      <c r="D26" s="540"/>
      <c r="E26" s="541" t="s">
        <v>25</v>
      </c>
      <c r="F26" s="542"/>
      <c r="G26" s="513">
        <v>1570</v>
      </c>
      <c r="H26" s="514"/>
      <c r="I26" s="662">
        <v>0</v>
      </c>
      <c r="J26" s="663"/>
      <c r="K26" s="664"/>
      <c r="L26" s="655">
        <v>0</v>
      </c>
      <c r="M26" s="656"/>
      <c r="N26" s="656"/>
      <c r="O26" s="665">
        <f>+I26+NOVIEMBRE!O26</f>
        <v>1570</v>
      </c>
      <c r="P26" s="666"/>
      <c r="Q26" s="666"/>
      <c r="R26" s="669">
        <f>+L26+NOVIEMBRE!R26</f>
        <v>4045</v>
      </c>
      <c r="S26" s="670"/>
      <c r="T26" s="671"/>
      <c r="U26" s="115">
        <f t="shared" si="0"/>
        <v>2.5764331210191083</v>
      </c>
      <c r="V26" s="381">
        <f>+I26+NOVIEMBRE!O26</f>
        <v>1570</v>
      </c>
      <c r="W26" s="374">
        <f t="shared" si="1"/>
        <v>0</v>
      </c>
      <c r="X26" s="381">
        <f>+L26+NOVIEMBRE!R26</f>
        <v>4045</v>
      </c>
      <c r="Y26" s="374">
        <f t="shared" si="2"/>
        <v>0</v>
      </c>
      <c r="Z26" s="375">
        <f t="shared" si="3"/>
        <v>2.5764331210191083</v>
      </c>
      <c r="AA26" s="374">
        <f t="shared" si="4"/>
        <v>0</v>
      </c>
    </row>
    <row r="27" spans="1:27"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row>
    <row r="28" spans="1:27" s="112" customFormat="1" ht="15" customHeight="1">
      <c r="A28" s="111"/>
      <c r="B28" s="538" t="s">
        <v>28</v>
      </c>
      <c r="C28" s="553"/>
      <c r="D28" s="554"/>
      <c r="E28" s="541" t="s">
        <v>24</v>
      </c>
      <c r="F28" s="542"/>
      <c r="G28" s="551">
        <v>750</v>
      </c>
      <c r="H28" s="513"/>
      <c r="I28" s="665">
        <v>90</v>
      </c>
      <c r="J28" s="668"/>
      <c r="K28" s="673"/>
      <c r="L28" s="513">
        <v>365</v>
      </c>
      <c r="M28" s="513"/>
      <c r="N28" s="513"/>
      <c r="O28" s="665">
        <f>+I28+NOVIEMBRE!O28</f>
        <v>750</v>
      </c>
      <c r="P28" s="668"/>
      <c r="Q28" s="668"/>
      <c r="R28" s="727">
        <v>1088</v>
      </c>
      <c r="S28" s="678"/>
      <c r="T28" s="667"/>
      <c r="U28" s="115">
        <f t="shared" si="0"/>
        <v>1.4506666666666668</v>
      </c>
      <c r="V28" s="381">
        <f>+I28+NOVIEMBRE!O28</f>
        <v>750</v>
      </c>
      <c r="W28" s="374">
        <f t="shared" ref="W28:W29" si="5">+O28-V28</f>
        <v>0</v>
      </c>
      <c r="X28" s="381">
        <f>+L28+NOVIEMBRE!R28</f>
        <v>1088</v>
      </c>
      <c r="Y28" s="374">
        <f t="shared" ref="Y28:Y29" si="6">+R28-X28</f>
        <v>0</v>
      </c>
      <c r="Z28" s="375">
        <f t="shared" ref="Z28:Z29" si="7">+X28/G28</f>
        <v>1.4506666666666668</v>
      </c>
      <c r="AA28" s="374">
        <f t="shared" ref="AA28:AA29" si="8">+U28-Z28</f>
        <v>0</v>
      </c>
    </row>
    <row r="29" spans="1:27" s="112" customFormat="1" ht="15" customHeight="1">
      <c r="A29" s="111"/>
      <c r="B29" s="538" t="s">
        <v>29</v>
      </c>
      <c r="C29" s="553"/>
      <c r="D29" s="554"/>
      <c r="E29" s="541" t="s">
        <v>25</v>
      </c>
      <c r="F29" s="542"/>
      <c r="G29" s="551">
        <v>85</v>
      </c>
      <c r="H29" s="513"/>
      <c r="I29" s="665">
        <v>13</v>
      </c>
      <c r="J29" s="668"/>
      <c r="K29" s="673"/>
      <c r="L29" s="513">
        <v>21</v>
      </c>
      <c r="M29" s="513"/>
      <c r="N29" s="513"/>
      <c r="O29" s="665">
        <f>+I29+NOVIEMBRE!O29</f>
        <v>85</v>
      </c>
      <c r="P29" s="668"/>
      <c r="Q29" s="668"/>
      <c r="R29" s="727">
        <v>109</v>
      </c>
      <c r="S29" s="678"/>
      <c r="T29" s="667"/>
      <c r="U29" s="115">
        <f t="shared" si="0"/>
        <v>1.2823529411764707</v>
      </c>
      <c r="V29" s="381">
        <f>+I29+NOVIEMBRE!O29</f>
        <v>85</v>
      </c>
      <c r="W29" s="374">
        <f t="shared" si="5"/>
        <v>0</v>
      </c>
      <c r="X29" s="381">
        <f>+L29+NOVIEMBRE!R29</f>
        <v>109</v>
      </c>
      <c r="Y29" s="374">
        <f t="shared" si="6"/>
        <v>0</v>
      </c>
      <c r="Z29" s="375">
        <f t="shared" si="7"/>
        <v>1.2823529411764707</v>
      </c>
      <c r="AA29" s="374">
        <f t="shared" si="8"/>
        <v>0</v>
      </c>
    </row>
    <row r="30" spans="1:27" s="112" customFormat="1" ht="15" customHeight="1">
      <c r="A30" s="111"/>
      <c r="B30" s="548" t="s">
        <v>30</v>
      </c>
      <c r="C30" s="556"/>
      <c r="D30" s="557"/>
      <c r="E30" s="286"/>
      <c r="F30" s="287"/>
      <c r="G30" s="289"/>
      <c r="H30" s="288"/>
      <c r="I30" s="297"/>
      <c r="J30" s="298"/>
      <c r="K30" s="299"/>
      <c r="L30" s="288"/>
      <c r="M30" s="288"/>
      <c r="N30" s="288"/>
      <c r="O30" s="297"/>
      <c r="P30" s="298"/>
      <c r="Q30" s="298"/>
      <c r="R30" s="276"/>
      <c r="S30" s="300"/>
      <c r="T30" s="125"/>
      <c r="U30" s="115"/>
    </row>
    <row r="31" spans="1:27" s="112" customFormat="1" ht="15" customHeight="1">
      <c r="A31" s="111"/>
      <c r="B31" s="538" t="s">
        <v>28</v>
      </c>
      <c r="C31" s="553"/>
      <c r="D31" s="554"/>
      <c r="E31" s="541" t="s">
        <v>24</v>
      </c>
      <c r="F31" s="542"/>
      <c r="G31" s="551">
        <v>350</v>
      </c>
      <c r="H31" s="513"/>
      <c r="I31" s="665">
        <v>0</v>
      </c>
      <c r="J31" s="668"/>
      <c r="K31" s="673"/>
      <c r="L31" s="513">
        <v>0</v>
      </c>
      <c r="M31" s="513"/>
      <c r="N31" s="513"/>
      <c r="O31" s="665">
        <f>+I31+NOVIEMBRE!O31</f>
        <v>350</v>
      </c>
      <c r="P31" s="668"/>
      <c r="Q31" s="668"/>
      <c r="R31" s="727">
        <v>380</v>
      </c>
      <c r="S31" s="678"/>
      <c r="T31" s="667"/>
      <c r="U31" s="115">
        <f t="shared" si="0"/>
        <v>1.0857142857142856</v>
      </c>
      <c r="V31" s="381">
        <f>+I31+NOVIEMBRE!O31</f>
        <v>350</v>
      </c>
      <c r="W31" s="374">
        <f>+O31-V31</f>
        <v>0</v>
      </c>
      <c r="X31" s="381">
        <f>+L31+NOVIEMBRE!R31</f>
        <v>380</v>
      </c>
      <c r="Y31" s="374">
        <f>+R31-X31</f>
        <v>0</v>
      </c>
      <c r="Z31" s="375">
        <f>+X31/G31</f>
        <v>1.0857142857142856</v>
      </c>
      <c r="AA31" s="374">
        <f>+U31-Z31</f>
        <v>0</v>
      </c>
    </row>
    <row r="32" spans="1:27" s="112" customFormat="1" ht="15" customHeight="1">
      <c r="A32" s="111"/>
      <c r="B32" s="538" t="s">
        <v>29</v>
      </c>
      <c r="C32" s="553"/>
      <c r="D32" s="554"/>
      <c r="E32" s="541" t="s">
        <v>25</v>
      </c>
      <c r="F32" s="542"/>
      <c r="G32" s="551">
        <v>70</v>
      </c>
      <c r="H32" s="513"/>
      <c r="I32" s="665">
        <v>0</v>
      </c>
      <c r="J32" s="668"/>
      <c r="K32" s="673"/>
      <c r="L32" s="513">
        <v>0</v>
      </c>
      <c r="M32" s="513"/>
      <c r="N32" s="513"/>
      <c r="O32" s="665">
        <f>+I32+NOVIEMBRE!O32</f>
        <v>70</v>
      </c>
      <c r="P32" s="668"/>
      <c r="Q32" s="668"/>
      <c r="R32" s="727">
        <v>40</v>
      </c>
      <c r="S32" s="678"/>
      <c r="T32" s="667"/>
      <c r="U32" s="115">
        <f t="shared" si="0"/>
        <v>0.5714285714285714</v>
      </c>
      <c r="V32" s="381">
        <f>+I32+NOVIEMBRE!O32</f>
        <v>70</v>
      </c>
      <c r="W32" s="374">
        <f>+O32-V32</f>
        <v>0</v>
      </c>
      <c r="X32" s="381">
        <f>+L32+NOVIEMBRE!R32</f>
        <v>40</v>
      </c>
      <c r="Y32" s="374">
        <f>+R32-X32</f>
        <v>0</v>
      </c>
      <c r="Z32" s="375">
        <f>+X32/G32</f>
        <v>0.5714285714285714</v>
      </c>
      <c r="AA32" s="374">
        <f>+U32-Z32</f>
        <v>0</v>
      </c>
    </row>
    <row r="33" spans="1:27"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row>
    <row r="34" spans="1:27" s="112" customFormat="1">
      <c r="A34" s="111"/>
      <c r="B34" s="538" t="s">
        <v>28</v>
      </c>
      <c r="C34" s="553"/>
      <c r="D34" s="554"/>
      <c r="E34" s="541" t="s">
        <v>24</v>
      </c>
      <c r="F34" s="542"/>
      <c r="G34" s="551">
        <v>350</v>
      </c>
      <c r="H34" s="513"/>
      <c r="I34" s="665">
        <v>0</v>
      </c>
      <c r="J34" s="668"/>
      <c r="K34" s="673"/>
      <c r="L34" s="513">
        <v>0</v>
      </c>
      <c r="M34" s="513"/>
      <c r="N34" s="513"/>
      <c r="O34" s="665">
        <f>+I34+NOVIEMBRE!O34</f>
        <v>350</v>
      </c>
      <c r="P34" s="668"/>
      <c r="Q34" s="668"/>
      <c r="R34" s="665">
        <v>485</v>
      </c>
      <c r="S34" s="668"/>
      <c r="T34" s="673"/>
      <c r="U34" s="115">
        <f t="shared" si="0"/>
        <v>1.3857142857142857</v>
      </c>
      <c r="V34" s="381">
        <f>+I34+NOVIEMBRE!O34</f>
        <v>350</v>
      </c>
      <c r="W34" s="374">
        <f t="shared" ref="W34:W35" si="9">+O34-V34</f>
        <v>0</v>
      </c>
      <c r="X34" s="381">
        <f>+L34+NOVIEMBRE!R34</f>
        <v>485</v>
      </c>
      <c r="Y34" s="374">
        <f t="shared" ref="Y34:Y35" si="10">+R34-X34</f>
        <v>0</v>
      </c>
      <c r="Z34" s="375">
        <f t="shared" ref="Z34:Z35" si="11">+X34/G34</f>
        <v>1.3857142857142857</v>
      </c>
      <c r="AA34" s="374">
        <f t="shared" ref="AA34:AA35" si="12">+U34-Z34</f>
        <v>0</v>
      </c>
    </row>
    <row r="35" spans="1:27" s="112" customFormat="1" ht="15" customHeight="1">
      <c r="A35" s="111"/>
      <c r="B35" s="538" t="s">
        <v>29</v>
      </c>
      <c r="C35" s="553"/>
      <c r="D35" s="554"/>
      <c r="E35" s="541" t="s">
        <v>25</v>
      </c>
      <c r="F35" s="542"/>
      <c r="G35" s="562">
        <v>120</v>
      </c>
      <c r="H35" s="563"/>
      <c r="I35" s="665">
        <v>0</v>
      </c>
      <c r="J35" s="666"/>
      <c r="K35" s="667"/>
      <c r="L35" s="513">
        <v>0</v>
      </c>
      <c r="M35" s="513"/>
      <c r="N35" s="513"/>
      <c r="O35" s="665">
        <f>+I35+NOVIEMBRE!O35</f>
        <v>120</v>
      </c>
      <c r="P35" s="668"/>
      <c r="Q35" s="668"/>
      <c r="R35" s="669">
        <f>+L35+NOVIEMBRE!R35</f>
        <v>51</v>
      </c>
      <c r="S35" s="670"/>
      <c r="T35" s="671"/>
      <c r="U35" s="115">
        <f t="shared" si="0"/>
        <v>0.42499999999999999</v>
      </c>
      <c r="V35" s="381">
        <f>+I35+NOVIEMBRE!O35</f>
        <v>120</v>
      </c>
      <c r="W35" s="374">
        <f t="shared" si="9"/>
        <v>0</v>
      </c>
      <c r="X35" s="381">
        <f>+L35+NOVIEMBRE!R35</f>
        <v>51</v>
      </c>
      <c r="Y35" s="374">
        <f t="shared" si="10"/>
        <v>0</v>
      </c>
      <c r="Z35" s="375">
        <f t="shared" si="11"/>
        <v>0.42499999999999999</v>
      </c>
      <c r="AA35" s="374">
        <f t="shared" si="12"/>
        <v>0</v>
      </c>
    </row>
    <row r="36" spans="1:27"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row>
    <row r="37" spans="1:27" s="112" customFormat="1">
      <c r="A37" s="111"/>
      <c r="B37" s="538" t="s">
        <v>32</v>
      </c>
      <c r="C37" s="553"/>
      <c r="D37" s="554"/>
      <c r="E37" s="541" t="s">
        <v>25</v>
      </c>
      <c r="F37" s="542"/>
      <c r="G37" s="551">
        <v>6</v>
      </c>
      <c r="H37" s="513"/>
      <c r="I37" s="665">
        <v>0</v>
      </c>
      <c r="J37" s="668"/>
      <c r="K37" s="673"/>
      <c r="L37" s="513">
        <v>1</v>
      </c>
      <c r="M37" s="513"/>
      <c r="N37" s="513"/>
      <c r="O37" s="665">
        <f>+I37+NOVIEMBRE!O37</f>
        <v>6</v>
      </c>
      <c r="P37" s="668"/>
      <c r="Q37" s="668"/>
      <c r="R37" s="669">
        <f>+L37+NOVIEMBRE!R37</f>
        <v>7</v>
      </c>
      <c r="S37" s="670"/>
      <c r="T37" s="671"/>
      <c r="U37" s="115">
        <f t="shared" si="0"/>
        <v>1.1666666666666667</v>
      </c>
      <c r="V37" s="381">
        <f>+I37+NOVIEMBRE!O37</f>
        <v>6</v>
      </c>
      <c r="W37" s="374">
        <f>+O37-V37</f>
        <v>0</v>
      </c>
      <c r="X37" s="381">
        <f>+L37+NOVIEMBRE!R37</f>
        <v>7</v>
      </c>
      <c r="Y37" s="374">
        <f>+R37-X37</f>
        <v>0</v>
      </c>
      <c r="Z37" s="375">
        <f>+X37/G37</f>
        <v>1.1666666666666667</v>
      </c>
      <c r="AA37" s="374">
        <f>+U37-Z37</f>
        <v>0</v>
      </c>
    </row>
    <row r="38" spans="1:27"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row>
    <row r="39" spans="1:27" s="112" customFormat="1" ht="14.25" customHeight="1">
      <c r="A39" s="111"/>
      <c r="B39" s="538" t="s">
        <v>59</v>
      </c>
      <c r="C39" s="553"/>
      <c r="D39" s="554"/>
      <c r="E39" s="541" t="s">
        <v>25</v>
      </c>
      <c r="F39" s="542"/>
      <c r="G39" s="551">
        <v>12</v>
      </c>
      <c r="H39" s="513"/>
      <c r="I39" s="665">
        <v>1</v>
      </c>
      <c r="J39" s="668"/>
      <c r="K39" s="673"/>
      <c r="L39" s="551">
        <v>1</v>
      </c>
      <c r="M39" s="513"/>
      <c r="N39" s="555"/>
      <c r="O39" s="665">
        <f>+I39+NOVIEMBRE!O39</f>
        <v>12</v>
      </c>
      <c r="P39" s="668"/>
      <c r="Q39" s="668"/>
      <c r="R39" s="665">
        <v>12</v>
      </c>
      <c r="S39" s="668"/>
      <c r="T39" s="673"/>
      <c r="U39" s="115">
        <f t="shared" si="0"/>
        <v>1</v>
      </c>
      <c r="V39" s="381">
        <f>+I39+NOVIEMBRE!O39</f>
        <v>12</v>
      </c>
      <c r="W39" s="374">
        <f t="shared" ref="W39:W40" si="13">+O39-V39</f>
        <v>0</v>
      </c>
      <c r="X39" s="381">
        <f>+L39+NOVIEMBRE!R39</f>
        <v>12</v>
      </c>
      <c r="Y39" s="374">
        <f t="shared" ref="Y39:Y40" si="14">+R39-X39</f>
        <v>0</v>
      </c>
      <c r="Z39" s="375">
        <f t="shared" ref="Z39:Z40" si="15">+X39/G39</f>
        <v>1</v>
      </c>
      <c r="AA39" s="374">
        <f t="shared" ref="AA39:AA40" si="16">+U39-Z39</f>
        <v>0</v>
      </c>
    </row>
    <row r="40" spans="1:27" s="112" customFormat="1">
      <c r="A40" s="111"/>
      <c r="B40" s="538" t="s">
        <v>34</v>
      </c>
      <c r="C40" s="553"/>
      <c r="D40" s="554"/>
      <c r="E40" s="541" t="s">
        <v>25</v>
      </c>
      <c r="F40" s="542"/>
      <c r="G40" s="551">
        <v>12</v>
      </c>
      <c r="H40" s="513"/>
      <c r="I40" s="665">
        <v>1</v>
      </c>
      <c r="J40" s="668"/>
      <c r="K40" s="673"/>
      <c r="L40" s="513">
        <v>1</v>
      </c>
      <c r="M40" s="513"/>
      <c r="N40" s="513"/>
      <c r="O40" s="665">
        <f>+I40+NOVIEMBRE!O40</f>
        <v>12</v>
      </c>
      <c r="P40" s="668"/>
      <c r="Q40" s="668"/>
      <c r="R40" s="665">
        <v>12</v>
      </c>
      <c r="S40" s="668"/>
      <c r="T40" s="673"/>
      <c r="U40" s="115">
        <f t="shared" si="0"/>
        <v>1</v>
      </c>
      <c r="V40" s="381">
        <f>+I40+NOVIEMBRE!O40</f>
        <v>12</v>
      </c>
      <c r="W40" s="374">
        <f t="shared" si="13"/>
        <v>0</v>
      </c>
      <c r="X40" s="381">
        <f>+L40+NOVIEMBRE!R40</f>
        <v>12</v>
      </c>
      <c r="Y40" s="374">
        <f t="shared" si="14"/>
        <v>0</v>
      </c>
      <c r="Z40" s="375">
        <f t="shared" si="15"/>
        <v>1</v>
      </c>
      <c r="AA40" s="374">
        <f t="shared" si="16"/>
        <v>0</v>
      </c>
    </row>
    <row r="41" spans="1:27"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row>
    <row r="42" spans="1:27" s="112" customFormat="1" ht="15.75" thickBot="1">
      <c r="A42" s="111"/>
      <c r="B42" s="538" t="s">
        <v>35</v>
      </c>
      <c r="C42" s="539"/>
      <c r="D42" s="540"/>
      <c r="E42" s="541" t="s">
        <v>25</v>
      </c>
      <c r="F42" s="542"/>
      <c r="G42" s="513">
        <v>1</v>
      </c>
      <c r="H42" s="514"/>
      <c r="I42" s="679">
        <v>1</v>
      </c>
      <c r="J42" s="680"/>
      <c r="K42" s="681"/>
      <c r="L42" s="513">
        <v>1</v>
      </c>
      <c r="M42" s="514"/>
      <c r="N42" s="514"/>
      <c r="O42" s="679">
        <f>+I42+NOVIEMBRE!O42</f>
        <v>1</v>
      </c>
      <c r="P42" s="680"/>
      <c r="Q42" s="680"/>
      <c r="R42" s="679">
        <f>+L42</f>
        <v>1</v>
      </c>
      <c r="S42" s="680"/>
      <c r="T42" s="681"/>
      <c r="U42" s="115">
        <f t="shared" si="0"/>
        <v>1</v>
      </c>
      <c r="V42" s="381">
        <f>+I42+NOVIEMBRE!O42</f>
        <v>1</v>
      </c>
      <c r="W42" s="374">
        <f>+O42-V42</f>
        <v>0</v>
      </c>
      <c r="X42" s="381">
        <f>+L42+NOVIEMBRE!R42</f>
        <v>1</v>
      </c>
      <c r="Y42" s="374">
        <f>+R42-X42</f>
        <v>0</v>
      </c>
      <c r="Z42" s="375">
        <f>+X42/G42</f>
        <v>1</v>
      </c>
      <c r="AA42" s="374">
        <f>+U42-Z42</f>
        <v>0</v>
      </c>
    </row>
    <row r="43" spans="1:27" ht="15.75" thickBot="1">
      <c r="A43" s="306"/>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306"/>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306"/>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306"/>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30" customHeight="1" thickBot="1">
      <c r="A48" s="306"/>
      <c r="B48" s="523"/>
      <c r="C48" s="524"/>
      <c r="D48" s="524"/>
      <c r="E48" s="524"/>
      <c r="F48" s="525"/>
      <c r="G48" s="533"/>
      <c r="H48" s="534"/>
      <c r="I48" s="284" t="s">
        <v>41</v>
      </c>
      <c r="J48" s="283" t="s">
        <v>42</v>
      </c>
      <c r="K48" s="283" t="s">
        <v>43</v>
      </c>
      <c r="L48" s="284" t="s">
        <v>41</v>
      </c>
      <c r="M48" s="283" t="s">
        <v>42</v>
      </c>
      <c r="N48" s="285" t="s">
        <v>43</v>
      </c>
      <c r="O48" s="14" t="s">
        <v>41</v>
      </c>
      <c r="P48" s="284" t="s">
        <v>42</v>
      </c>
      <c r="Q48" s="15" t="s">
        <v>43</v>
      </c>
      <c r="R48" s="16" t="s">
        <v>41</v>
      </c>
      <c r="S48" s="291" t="s">
        <v>42</v>
      </c>
      <c r="T48" s="283" t="s">
        <v>43</v>
      </c>
      <c r="U48" s="509"/>
      <c r="V48" s="608"/>
      <c r="W48" s="609"/>
      <c r="X48" s="608"/>
      <c r="Y48" s="609"/>
      <c r="Z48" s="608"/>
      <c r="AA48" s="609"/>
    </row>
    <row r="49" spans="1:27" ht="15.75" thickBot="1">
      <c r="A49" s="306"/>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ht="15.75" thickBot="1">
      <c r="A50" s="4"/>
      <c r="B50" s="510" t="s">
        <v>22</v>
      </c>
      <c r="C50" s="511"/>
      <c r="D50" s="511"/>
      <c r="E50" s="511"/>
      <c r="F50" s="511"/>
      <c r="G50" s="512"/>
      <c r="H50" s="512"/>
      <c r="I50" s="290"/>
      <c r="J50" s="290"/>
      <c r="K50" s="290"/>
      <c r="L50" s="290"/>
      <c r="M50" s="290"/>
      <c r="N50" s="290"/>
      <c r="O50" s="290"/>
      <c r="P50" s="290"/>
      <c r="Q50" s="290"/>
      <c r="R50" s="290"/>
      <c r="S50" s="290"/>
      <c r="T50" s="290"/>
      <c r="U50" s="104"/>
      <c r="V50" s="345"/>
      <c r="W50" s="345"/>
      <c r="X50" s="345"/>
      <c r="Y50" s="345"/>
      <c r="Z50" s="345"/>
      <c r="AA50" s="345"/>
    </row>
    <row r="51" spans="1:27" ht="33.75" customHeight="1">
      <c r="A51" s="4"/>
      <c r="B51" s="417" t="s">
        <v>88</v>
      </c>
      <c r="C51" s="502"/>
      <c r="D51" s="502"/>
      <c r="E51" s="502"/>
      <c r="F51" s="419"/>
      <c r="G51" s="640">
        <v>5000</v>
      </c>
      <c r="H51" s="641"/>
      <c r="I51" s="139"/>
      <c r="J51" s="147">
        <v>0</v>
      </c>
      <c r="K51" s="42"/>
      <c r="L51" s="75"/>
      <c r="M51" s="42">
        <v>3283.38</v>
      </c>
      <c r="N51" s="75"/>
      <c r="O51" s="42"/>
      <c r="P51" s="75">
        <v>5000</v>
      </c>
      <c r="Q51" s="42"/>
      <c r="R51" s="75"/>
      <c r="S51" s="150">
        <v>5000.18</v>
      </c>
      <c r="T51" s="309"/>
      <c r="U51" s="310">
        <f t="shared" ref="U51:U72" si="17">S51*100/G51/100</f>
        <v>1.0000360000000001</v>
      </c>
      <c r="V51" s="376">
        <f>+J51+NOVIEMBRE!P51</f>
        <v>5000</v>
      </c>
      <c r="W51" s="377">
        <f t="shared" ref="W51" si="18">+P51-V51</f>
        <v>0</v>
      </c>
      <c r="X51" s="377">
        <f>+M51+NOVIEMBRE!S51</f>
        <v>5000.18</v>
      </c>
      <c r="Y51" s="377">
        <f>+S51-X51</f>
        <v>0</v>
      </c>
      <c r="Z51" s="375">
        <f t="shared" ref="Z51" si="19">+X51/G51</f>
        <v>1.0000360000000001</v>
      </c>
      <c r="AA51" s="382">
        <f>+U51-Z51</f>
        <v>0</v>
      </c>
    </row>
    <row r="52" spans="1:27" ht="15.75" customHeight="1">
      <c r="A52" s="4"/>
      <c r="B52" s="417" t="s">
        <v>89</v>
      </c>
      <c r="C52" s="418"/>
      <c r="D52" s="418"/>
      <c r="E52" s="418"/>
      <c r="F52" s="419"/>
      <c r="G52" s="640">
        <v>138000</v>
      </c>
      <c r="H52" s="641"/>
      <c r="I52" s="139">
        <v>0</v>
      </c>
      <c r="J52" s="147">
        <v>11500</v>
      </c>
      <c r="K52" s="42">
        <v>0</v>
      </c>
      <c r="L52" s="75">
        <v>0</v>
      </c>
      <c r="M52" s="101">
        <v>14941.37</v>
      </c>
      <c r="N52" s="75">
        <v>0</v>
      </c>
      <c r="O52" s="42">
        <v>0</v>
      </c>
      <c r="P52" s="75">
        <v>138000</v>
      </c>
      <c r="Q52" s="42">
        <v>0</v>
      </c>
      <c r="R52" s="75">
        <v>0</v>
      </c>
      <c r="S52" s="390">
        <f>+M52+NOVIEMBRE!S52</f>
        <v>137999.91</v>
      </c>
      <c r="T52" s="75">
        <v>0</v>
      </c>
      <c r="U52" s="311">
        <f t="shared" si="17"/>
        <v>0.9999993478260869</v>
      </c>
      <c r="V52" s="376">
        <f>+J52+NOVIEMBRE!P52</f>
        <v>138000</v>
      </c>
      <c r="W52" s="377">
        <f t="shared" ref="W52:W69" si="20">+P52-V52</f>
        <v>0</v>
      </c>
      <c r="X52" s="377">
        <f>+M52+NOVIEMBRE!S52</f>
        <v>137999.91</v>
      </c>
      <c r="Y52" s="377">
        <f t="shared" ref="Y52:Y69" si="21">+S52-X52</f>
        <v>0</v>
      </c>
      <c r="Z52" s="375">
        <f t="shared" ref="Z52:Z69" si="22">+X52/G52</f>
        <v>0.99999934782608702</v>
      </c>
      <c r="AA52" s="382">
        <f t="shared" ref="AA52:AA69" si="23">+U52-Z52</f>
        <v>0</v>
      </c>
    </row>
    <row r="53" spans="1:27" ht="15.75" customHeight="1">
      <c r="A53" s="4"/>
      <c r="B53" s="417" t="s">
        <v>90</v>
      </c>
      <c r="C53" s="418"/>
      <c r="D53" s="418"/>
      <c r="E53" s="418"/>
      <c r="F53" s="419"/>
      <c r="G53" s="640">
        <v>6500</v>
      </c>
      <c r="H53" s="641"/>
      <c r="I53" s="139"/>
      <c r="J53" s="147">
        <v>5500</v>
      </c>
      <c r="K53" s="42"/>
      <c r="L53" s="75"/>
      <c r="M53" s="42">
        <v>1500</v>
      </c>
      <c r="N53" s="75"/>
      <c r="O53" s="42"/>
      <c r="P53" s="75">
        <v>6500</v>
      </c>
      <c r="Q53" s="42"/>
      <c r="R53" s="75"/>
      <c r="S53" s="150">
        <v>6500</v>
      </c>
      <c r="T53" s="75"/>
      <c r="U53" s="311">
        <f t="shared" si="17"/>
        <v>1</v>
      </c>
      <c r="V53" s="376">
        <f>+J53+NOVIEMBRE!P53</f>
        <v>6500</v>
      </c>
      <c r="W53" s="377">
        <f t="shared" si="20"/>
        <v>0</v>
      </c>
      <c r="X53" s="377">
        <f>+M53+NOVIEMBRE!S53</f>
        <v>6500</v>
      </c>
      <c r="Y53" s="377">
        <f t="shared" si="21"/>
        <v>0</v>
      </c>
      <c r="Z53" s="375">
        <f t="shared" si="22"/>
        <v>1</v>
      </c>
      <c r="AA53" s="382">
        <f t="shared" si="23"/>
        <v>0</v>
      </c>
    </row>
    <row r="54" spans="1:27" ht="25.5" customHeight="1">
      <c r="A54" s="4"/>
      <c r="B54" s="417" t="s">
        <v>91</v>
      </c>
      <c r="C54" s="418"/>
      <c r="D54" s="418"/>
      <c r="E54" s="418"/>
      <c r="F54" s="419"/>
      <c r="G54" s="640">
        <v>6000</v>
      </c>
      <c r="H54" s="641"/>
      <c r="I54" s="139"/>
      <c r="J54" s="147">
        <v>0</v>
      </c>
      <c r="K54" s="42"/>
      <c r="L54" s="75"/>
      <c r="M54" s="42">
        <v>0</v>
      </c>
      <c r="N54" s="75"/>
      <c r="O54" s="42"/>
      <c r="P54" s="75">
        <v>6000</v>
      </c>
      <c r="Q54" s="42"/>
      <c r="R54" s="75"/>
      <c r="S54" s="150">
        <f>+M54+'SEPTIEMBRE (2)'!S54</f>
        <v>6000</v>
      </c>
      <c r="T54" s="75"/>
      <c r="U54" s="311">
        <f t="shared" si="17"/>
        <v>1</v>
      </c>
      <c r="V54" s="376">
        <f>+J54+NOVIEMBRE!P54</f>
        <v>6000</v>
      </c>
      <c r="W54" s="377">
        <f t="shared" si="20"/>
        <v>0</v>
      </c>
      <c r="X54" s="377">
        <f>+M54+NOVIEMBRE!S54</f>
        <v>6000</v>
      </c>
      <c r="Y54" s="377">
        <f t="shared" si="21"/>
        <v>0</v>
      </c>
      <c r="Z54" s="375">
        <f t="shared" si="22"/>
        <v>1</v>
      </c>
      <c r="AA54" s="382">
        <f t="shared" si="23"/>
        <v>0</v>
      </c>
    </row>
    <row r="55" spans="1:27" ht="15.75" customHeight="1">
      <c r="A55" s="4"/>
      <c r="B55" s="417" t="s">
        <v>92</v>
      </c>
      <c r="C55" s="418"/>
      <c r="D55" s="418"/>
      <c r="E55" s="418"/>
      <c r="F55" s="419"/>
      <c r="G55" s="640">
        <v>83028</v>
      </c>
      <c r="H55" s="641"/>
      <c r="I55" s="139"/>
      <c r="J55" s="147">
        <v>5330.2</v>
      </c>
      <c r="K55" s="42"/>
      <c r="L55" s="75"/>
      <c r="M55" s="42">
        <v>336</v>
      </c>
      <c r="N55" s="75"/>
      <c r="O55" s="42"/>
      <c r="P55" s="75">
        <v>83028</v>
      </c>
      <c r="Q55" s="42"/>
      <c r="R55" s="75"/>
      <c r="S55" s="150">
        <v>82928</v>
      </c>
      <c r="T55" s="75"/>
      <c r="U55" s="311">
        <f t="shared" si="17"/>
        <v>0.99879558703088112</v>
      </c>
      <c r="V55" s="376">
        <f>+J55+NOVIEMBRE!P55</f>
        <v>83028</v>
      </c>
      <c r="W55" s="377">
        <f t="shared" si="20"/>
        <v>0</v>
      </c>
      <c r="X55" s="377">
        <f>+M55+NOVIEMBRE!S55</f>
        <v>82928</v>
      </c>
      <c r="Y55" s="377">
        <f t="shared" si="21"/>
        <v>0</v>
      </c>
      <c r="Z55" s="375">
        <f t="shared" si="22"/>
        <v>0.99879558703088112</v>
      </c>
      <c r="AA55" s="382">
        <f t="shared" si="23"/>
        <v>0</v>
      </c>
    </row>
    <row r="56" spans="1:27" ht="15.75" customHeight="1">
      <c r="A56" s="4"/>
      <c r="B56" s="417" t="s">
        <v>93</v>
      </c>
      <c r="C56" s="418"/>
      <c r="D56" s="418"/>
      <c r="E56" s="418"/>
      <c r="F56" s="419"/>
      <c r="G56" s="640">
        <v>30500</v>
      </c>
      <c r="H56" s="641"/>
      <c r="I56" s="139">
        <v>0</v>
      </c>
      <c r="J56" s="99">
        <v>30500</v>
      </c>
      <c r="K56" s="169"/>
      <c r="L56" s="102">
        <v>0</v>
      </c>
      <c r="M56" s="319">
        <v>30259.200000000001</v>
      </c>
      <c r="N56" s="170"/>
      <c r="O56" s="103">
        <v>0</v>
      </c>
      <c r="P56" s="320">
        <v>30500</v>
      </c>
      <c r="Q56" s="169"/>
      <c r="R56" s="102">
        <v>0</v>
      </c>
      <c r="S56" s="150">
        <f>+M56+'SEPTIEMBRE (2)'!S56</f>
        <v>30259.200000000001</v>
      </c>
      <c r="T56" s="170"/>
      <c r="U56" s="311">
        <f t="shared" si="17"/>
        <v>0.99210491803278689</v>
      </c>
      <c r="V56" s="376">
        <f>+J56+NOVIEMBRE!P56</f>
        <v>30500</v>
      </c>
      <c r="W56" s="377">
        <f t="shared" si="20"/>
        <v>0</v>
      </c>
      <c r="X56" s="377">
        <f>+M56+NOVIEMBRE!S56</f>
        <v>30259.200000000001</v>
      </c>
      <c r="Y56" s="377">
        <f t="shared" si="21"/>
        <v>0</v>
      </c>
      <c r="Z56" s="375">
        <f t="shared" si="22"/>
        <v>0.99210491803278689</v>
      </c>
      <c r="AA56" s="382">
        <f t="shared" si="23"/>
        <v>0</v>
      </c>
    </row>
    <row r="57" spans="1:27" ht="15.75" customHeight="1">
      <c r="A57" s="4"/>
      <c r="B57" s="417" t="s">
        <v>94</v>
      </c>
      <c r="C57" s="418"/>
      <c r="D57" s="418"/>
      <c r="E57" s="418"/>
      <c r="F57" s="419"/>
      <c r="G57" s="640">
        <v>1900.23</v>
      </c>
      <c r="H57" s="641"/>
      <c r="I57" s="139"/>
      <c r="J57" s="147"/>
      <c r="K57" s="42"/>
      <c r="L57" s="75"/>
      <c r="M57" s="42">
        <v>1900.23</v>
      </c>
      <c r="N57" s="75"/>
      <c r="O57" s="42"/>
      <c r="P57" s="75">
        <v>1900.23</v>
      </c>
      <c r="Q57" s="42"/>
      <c r="R57" s="75"/>
      <c r="S57" s="150">
        <f>+M57+'SEPTIEMBRE (2)'!S57</f>
        <v>1900.23</v>
      </c>
      <c r="T57" s="75"/>
      <c r="U57" s="311">
        <f t="shared" si="17"/>
        <v>1</v>
      </c>
      <c r="V57" s="376">
        <f>+J57+NOVIEMBRE!P57</f>
        <v>1900.23</v>
      </c>
      <c r="W57" s="377">
        <f t="shared" si="20"/>
        <v>0</v>
      </c>
      <c r="X57" s="377">
        <f>+M57+NOVIEMBRE!S57</f>
        <v>1900.23</v>
      </c>
      <c r="Y57" s="377">
        <f t="shared" si="21"/>
        <v>0</v>
      </c>
      <c r="Z57" s="375">
        <f t="shared" si="22"/>
        <v>1</v>
      </c>
      <c r="AA57" s="382">
        <f t="shared" si="23"/>
        <v>0</v>
      </c>
    </row>
    <row r="58" spans="1:27" ht="15.75" customHeight="1">
      <c r="A58" s="4"/>
      <c r="B58" s="417" t="s">
        <v>95</v>
      </c>
      <c r="C58" s="418"/>
      <c r="D58" s="418"/>
      <c r="E58" s="418"/>
      <c r="F58" s="419"/>
      <c r="G58" s="640">
        <v>1500</v>
      </c>
      <c r="H58" s="641"/>
      <c r="I58" s="139"/>
      <c r="J58" s="147"/>
      <c r="K58" s="42"/>
      <c r="L58" s="75"/>
      <c r="M58" s="42">
        <v>1500</v>
      </c>
      <c r="N58" s="75"/>
      <c r="O58" s="42"/>
      <c r="P58" s="75">
        <v>1500</v>
      </c>
      <c r="Q58" s="42"/>
      <c r="R58" s="75"/>
      <c r="S58" s="150">
        <v>1500</v>
      </c>
      <c r="T58" s="75"/>
      <c r="U58" s="311">
        <f t="shared" si="17"/>
        <v>1</v>
      </c>
      <c r="V58" s="376">
        <f>+J58+NOVIEMBRE!P58</f>
        <v>1500</v>
      </c>
      <c r="W58" s="377">
        <f t="shared" si="20"/>
        <v>0</v>
      </c>
      <c r="X58" s="377">
        <f>+M58+NOVIEMBRE!S58</f>
        <v>1500</v>
      </c>
      <c r="Y58" s="377">
        <f t="shared" si="21"/>
        <v>0</v>
      </c>
      <c r="Z58" s="375">
        <f t="shared" si="22"/>
        <v>1</v>
      </c>
      <c r="AA58" s="382">
        <f t="shared" si="23"/>
        <v>0</v>
      </c>
    </row>
    <row r="59" spans="1:27" ht="15.75" customHeight="1">
      <c r="A59" s="4"/>
      <c r="B59" s="417" t="s">
        <v>96</v>
      </c>
      <c r="C59" s="418"/>
      <c r="D59" s="418"/>
      <c r="E59" s="418"/>
      <c r="F59" s="419"/>
      <c r="G59" s="640">
        <v>1362</v>
      </c>
      <c r="H59" s="641"/>
      <c r="I59" s="139"/>
      <c r="J59" s="147">
        <v>0</v>
      </c>
      <c r="K59" s="42"/>
      <c r="L59" s="75"/>
      <c r="M59" s="42">
        <v>0</v>
      </c>
      <c r="N59" s="75"/>
      <c r="O59" s="42"/>
      <c r="P59" s="75">
        <v>1362</v>
      </c>
      <c r="Q59" s="42"/>
      <c r="R59" s="75"/>
      <c r="S59" s="150">
        <f>+M59+'SEPTIEMBRE (2)'!S59</f>
        <v>1250.02</v>
      </c>
      <c r="T59" s="75"/>
      <c r="U59" s="311">
        <f t="shared" si="17"/>
        <v>0.91778267254038182</v>
      </c>
      <c r="V59" s="376">
        <f>+J59+NOVIEMBRE!P59</f>
        <v>1362</v>
      </c>
      <c r="W59" s="377">
        <f t="shared" si="20"/>
        <v>0</v>
      </c>
      <c r="X59" s="377">
        <f>+M59+NOVIEMBRE!S59</f>
        <v>1250.02</v>
      </c>
      <c r="Y59" s="377">
        <f t="shared" si="21"/>
        <v>0</v>
      </c>
      <c r="Z59" s="375">
        <f t="shared" si="22"/>
        <v>0.91778267254038182</v>
      </c>
      <c r="AA59" s="382">
        <f t="shared" si="23"/>
        <v>0</v>
      </c>
    </row>
    <row r="60" spans="1:27" ht="15.75" customHeight="1">
      <c r="A60" s="4"/>
      <c r="B60" s="417" t="s">
        <v>97</v>
      </c>
      <c r="C60" s="418"/>
      <c r="D60" s="418"/>
      <c r="E60" s="418"/>
      <c r="F60" s="419"/>
      <c r="G60" s="640">
        <v>3500</v>
      </c>
      <c r="H60" s="641"/>
      <c r="I60" s="139"/>
      <c r="J60" s="147"/>
      <c r="K60" s="42"/>
      <c r="L60" s="75"/>
      <c r="M60" s="42">
        <v>0</v>
      </c>
      <c r="N60" s="75"/>
      <c r="O60" s="42"/>
      <c r="P60" s="75">
        <v>3500</v>
      </c>
      <c r="Q60" s="42"/>
      <c r="R60" s="75"/>
      <c r="S60" s="150">
        <f>+M60+'SEPTIEMBRE (2)'!S60</f>
        <v>3248</v>
      </c>
      <c r="T60" s="75"/>
      <c r="U60" s="311">
        <f t="shared" si="17"/>
        <v>0.92799999999999994</v>
      </c>
      <c r="V60" s="376">
        <f>+J60+NOVIEMBRE!P60</f>
        <v>3500</v>
      </c>
      <c r="W60" s="377">
        <f t="shared" si="20"/>
        <v>0</v>
      </c>
      <c r="X60" s="377">
        <f>+M60+NOVIEMBRE!S60</f>
        <v>3248</v>
      </c>
      <c r="Y60" s="377">
        <f t="shared" si="21"/>
        <v>0</v>
      </c>
      <c r="Z60" s="375">
        <f t="shared" si="22"/>
        <v>0.92800000000000005</v>
      </c>
      <c r="AA60" s="382">
        <f t="shared" si="23"/>
        <v>0</v>
      </c>
    </row>
    <row r="61" spans="1:27" ht="16.5" customHeight="1">
      <c r="A61" s="4"/>
      <c r="B61" s="417" t="s">
        <v>98</v>
      </c>
      <c r="C61" s="418"/>
      <c r="D61" s="418"/>
      <c r="E61" s="418"/>
      <c r="F61" s="419"/>
      <c r="G61" s="640">
        <v>19000</v>
      </c>
      <c r="H61" s="641"/>
      <c r="I61" s="139"/>
      <c r="J61" s="147">
        <v>3500</v>
      </c>
      <c r="K61" s="42"/>
      <c r="L61" s="75"/>
      <c r="M61" s="42">
        <v>10253.030000000001</v>
      </c>
      <c r="N61" s="75"/>
      <c r="O61" s="42"/>
      <c r="P61" s="75">
        <v>19000</v>
      </c>
      <c r="Q61" s="42"/>
      <c r="R61" s="75"/>
      <c r="S61" s="390">
        <v>19721.73</v>
      </c>
      <c r="T61" s="75"/>
      <c r="U61" s="311">
        <f t="shared" si="17"/>
        <v>1.0379857894736844</v>
      </c>
      <c r="V61" s="376">
        <f>+J61+NOVIEMBRE!P61</f>
        <v>19000</v>
      </c>
      <c r="W61" s="377">
        <f t="shared" si="20"/>
        <v>0</v>
      </c>
      <c r="X61" s="377">
        <f>+M61+NOVIEMBRE!S61</f>
        <v>19721.730000000003</v>
      </c>
      <c r="Y61" s="377">
        <f t="shared" si="21"/>
        <v>0</v>
      </c>
      <c r="Z61" s="375">
        <f t="shared" si="22"/>
        <v>1.0379857894736844</v>
      </c>
      <c r="AA61" s="382">
        <f t="shared" si="23"/>
        <v>0</v>
      </c>
    </row>
    <row r="62" spans="1:27" ht="15.75" customHeight="1">
      <c r="A62" s="4"/>
      <c r="B62" s="417" t="s">
        <v>100</v>
      </c>
      <c r="C62" s="418"/>
      <c r="D62" s="418"/>
      <c r="E62" s="418"/>
      <c r="F62" s="419"/>
      <c r="G62" s="640">
        <v>228000</v>
      </c>
      <c r="H62" s="641"/>
      <c r="I62" s="139">
        <v>0</v>
      </c>
      <c r="J62" s="147">
        <v>19000</v>
      </c>
      <c r="K62" s="42">
        <v>0</v>
      </c>
      <c r="L62" s="75">
        <v>0</v>
      </c>
      <c r="M62" s="42">
        <v>28605.46</v>
      </c>
      <c r="N62" s="75">
        <v>0</v>
      </c>
      <c r="O62" s="42">
        <v>0</v>
      </c>
      <c r="P62" s="75">
        <v>228000</v>
      </c>
      <c r="Q62" s="42">
        <v>0</v>
      </c>
      <c r="R62" s="75">
        <v>0</v>
      </c>
      <c r="S62" s="150">
        <v>228012.62</v>
      </c>
      <c r="T62" s="75"/>
      <c r="U62" s="311">
        <f t="shared" si="17"/>
        <v>1.000055350877193</v>
      </c>
      <c r="V62" s="376">
        <f>+J62+NOVIEMBRE!P62</f>
        <v>228000</v>
      </c>
      <c r="W62" s="377">
        <f t="shared" si="20"/>
        <v>0</v>
      </c>
      <c r="X62" s="377">
        <f>+M62+NOVIEMBRE!S62</f>
        <v>228012.62</v>
      </c>
      <c r="Y62" s="377">
        <f t="shared" si="21"/>
        <v>0</v>
      </c>
      <c r="Z62" s="375">
        <f t="shared" si="22"/>
        <v>1.000055350877193</v>
      </c>
      <c r="AA62" s="382">
        <f t="shared" si="23"/>
        <v>0</v>
      </c>
    </row>
    <row r="63" spans="1:27" ht="24" customHeight="1">
      <c r="A63" s="4"/>
      <c r="B63" s="417" t="s">
        <v>101</v>
      </c>
      <c r="C63" s="418"/>
      <c r="D63" s="418"/>
      <c r="E63" s="418"/>
      <c r="F63" s="419"/>
      <c r="G63" s="640">
        <v>29640</v>
      </c>
      <c r="H63" s="641"/>
      <c r="I63" s="139"/>
      <c r="J63" s="147">
        <v>0</v>
      </c>
      <c r="K63" s="153"/>
      <c r="L63" s="154"/>
      <c r="M63" s="42">
        <v>10980.07</v>
      </c>
      <c r="N63" s="154"/>
      <c r="O63" s="153"/>
      <c r="P63" s="75">
        <v>29640</v>
      </c>
      <c r="Q63" s="153"/>
      <c r="R63" s="154"/>
      <c r="S63" s="150">
        <v>29640</v>
      </c>
      <c r="T63" s="75"/>
      <c r="U63" s="311">
        <f t="shared" si="17"/>
        <v>1</v>
      </c>
      <c r="V63" s="376">
        <f>+J63+NOVIEMBRE!P63</f>
        <v>29640</v>
      </c>
      <c r="W63" s="377">
        <f t="shared" si="20"/>
        <v>0</v>
      </c>
      <c r="X63" s="377">
        <f>+M63+NOVIEMBRE!S63</f>
        <v>29640</v>
      </c>
      <c r="Y63" s="377">
        <f t="shared" si="21"/>
        <v>0</v>
      </c>
      <c r="Z63" s="375">
        <f t="shared" si="22"/>
        <v>1</v>
      </c>
      <c r="AA63" s="382">
        <f t="shared" si="23"/>
        <v>0</v>
      </c>
    </row>
    <row r="64" spans="1:27" ht="20.25" customHeight="1">
      <c r="A64" s="4"/>
      <c r="B64" s="417" t="s">
        <v>102</v>
      </c>
      <c r="C64" s="418"/>
      <c r="D64" s="418"/>
      <c r="E64" s="418"/>
      <c r="F64" s="419"/>
      <c r="G64" s="640">
        <v>5000</v>
      </c>
      <c r="H64" s="641"/>
      <c r="I64" s="139"/>
      <c r="J64" s="147">
        <v>0</v>
      </c>
      <c r="K64" s="42"/>
      <c r="L64" s="75"/>
      <c r="M64" s="42">
        <v>1970</v>
      </c>
      <c r="N64" s="75"/>
      <c r="O64" s="42"/>
      <c r="P64" s="75">
        <v>5000</v>
      </c>
      <c r="Q64" s="42"/>
      <c r="R64" s="75"/>
      <c r="S64" s="150">
        <f>+M64+'SEPTIEMBRE (2)'!S65</f>
        <v>5000</v>
      </c>
      <c r="T64" s="75"/>
      <c r="U64" s="311">
        <f t="shared" si="17"/>
        <v>1</v>
      </c>
      <c r="V64" s="376">
        <f>+J64+NOVIEMBRE!P64</f>
        <v>5000</v>
      </c>
      <c r="W64" s="377">
        <f t="shared" si="20"/>
        <v>0</v>
      </c>
      <c r="X64" s="377">
        <f>+M64+NOVIEMBRE!S64</f>
        <v>5000</v>
      </c>
      <c r="Y64" s="377">
        <f t="shared" si="21"/>
        <v>0</v>
      </c>
      <c r="Z64" s="375">
        <f t="shared" si="22"/>
        <v>1</v>
      </c>
      <c r="AA64" s="382">
        <f t="shared" si="23"/>
        <v>0</v>
      </c>
    </row>
    <row r="65" spans="1:28" ht="15.75" customHeight="1">
      <c r="A65" s="4"/>
      <c r="B65" s="417" t="s">
        <v>103</v>
      </c>
      <c r="C65" s="418"/>
      <c r="D65" s="418"/>
      <c r="E65" s="418"/>
      <c r="F65" s="419"/>
      <c r="G65" s="640">
        <v>1500</v>
      </c>
      <c r="H65" s="641"/>
      <c r="I65" s="139"/>
      <c r="J65" s="147">
        <v>500</v>
      </c>
      <c r="K65" s="42"/>
      <c r="L65" s="75"/>
      <c r="M65" s="42">
        <v>1500</v>
      </c>
      <c r="N65" s="75"/>
      <c r="O65" s="42"/>
      <c r="P65" s="75">
        <v>1500</v>
      </c>
      <c r="Q65" s="42"/>
      <c r="R65" s="75"/>
      <c r="S65" s="150">
        <f>+M65+'SEPTIEMBRE (2)'!S66</f>
        <v>1500</v>
      </c>
      <c r="T65" s="75"/>
      <c r="U65" s="311">
        <f t="shared" si="17"/>
        <v>1</v>
      </c>
      <c r="V65" s="376">
        <f>+J65+NOVIEMBRE!P65</f>
        <v>1500</v>
      </c>
      <c r="W65" s="377">
        <f t="shared" si="20"/>
        <v>0</v>
      </c>
      <c r="X65" s="377">
        <f>+M65+NOVIEMBRE!S65</f>
        <v>1500</v>
      </c>
      <c r="Y65" s="377">
        <f t="shared" si="21"/>
        <v>0</v>
      </c>
      <c r="Z65" s="375">
        <f t="shared" si="22"/>
        <v>1</v>
      </c>
      <c r="AA65" s="382">
        <f t="shared" si="23"/>
        <v>0</v>
      </c>
    </row>
    <row r="66" spans="1:28" ht="15.75" customHeight="1">
      <c r="A66" s="4"/>
      <c r="B66" s="417" t="s">
        <v>104</v>
      </c>
      <c r="C66" s="418"/>
      <c r="D66" s="418"/>
      <c r="E66" s="418"/>
      <c r="F66" s="419"/>
      <c r="G66" s="640">
        <v>6700</v>
      </c>
      <c r="H66" s="641"/>
      <c r="I66" s="139"/>
      <c r="J66" s="147"/>
      <c r="K66" s="42"/>
      <c r="L66" s="75"/>
      <c r="M66" s="42">
        <v>224</v>
      </c>
      <c r="N66" s="75"/>
      <c r="O66" s="42"/>
      <c r="P66" s="75">
        <v>6700</v>
      </c>
      <c r="Q66" s="42"/>
      <c r="R66" s="75"/>
      <c r="S66" s="150">
        <f>+M66+'SEPTIEMBRE (2)'!S67</f>
        <v>6780</v>
      </c>
      <c r="T66" s="75"/>
      <c r="U66" s="311">
        <f t="shared" si="17"/>
        <v>1.0119402985074628</v>
      </c>
      <c r="V66" s="376">
        <f>+J66+NOVIEMBRE!P66</f>
        <v>6700</v>
      </c>
      <c r="W66" s="377">
        <f t="shared" si="20"/>
        <v>0</v>
      </c>
      <c r="X66" s="377">
        <f>+M66+NOVIEMBRE!S66</f>
        <v>6780</v>
      </c>
      <c r="Y66" s="377">
        <f t="shared" si="21"/>
        <v>0</v>
      </c>
      <c r="Z66" s="375">
        <f t="shared" si="22"/>
        <v>1.0119402985074626</v>
      </c>
      <c r="AA66" s="382">
        <f t="shared" si="23"/>
        <v>0</v>
      </c>
    </row>
    <row r="67" spans="1:28" ht="15.75" customHeight="1">
      <c r="A67" s="4"/>
      <c r="B67" s="417" t="s">
        <v>105</v>
      </c>
      <c r="C67" s="418"/>
      <c r="D67" s="418"/>
      <c r="E67" s="418"/>
      <c r="F67" s="419"/>
      <c r="G67" s="640">
        <v>22860</v>
      </c>
      <c r="H67" s="641"/>
      <c r="I67" s="139"/>
      <c r="J67" s="147">
        <v>0</v>
      </c>
      <c r="K67" s="42"/>
      <c r="L67" s="75"/>
      <c r="M67" s="42">
        <v>0</v>
      </c>
      <c r="N67" s="75"/>
      <c r="O67" s="42"/>
      <c r="P67" s="75">
        <v>22860</v>
      </c>
      <c r="Q67" s="42"/>
      <c r="R67" s="75"/>
      <c r="S67" s="150">
        <v>22860</v>
      </c>
      <c r="T67" s="75"/>
      <c r="U67" s="311">
        <f t="shared" si="17"/>
        <v>1</v>
      </c>
      <c r="V67" s="376">
        <f>+J67+NOVIEMBRE!P67</f>
        <v>22860</v>
      </c>
      <c r="W67" s="377">
        <f t="shared" si="20"/>
        <v>0</v>
      </c>
      <c r="X67" s="377">
        <f>+M67+NOVIEMBRE!S67</f>
        <v>22860</v>
      </c>
      <c r="Y67" s="377">
        <f t="shared" si="21"/>
        <v>0</v>
      </c>
      <c r="Z67" s="375">
        <f t="shared" si="22"/>
        <v>1</v>
      </c>
      <c r="AA67" s="382">
        <f t="shared" si="23"/>
        <v>0</v>
      </c>
    </row>
    <row r="68" spans="1:28" s="371" customFormat="1" ht="15.75" customHeight="1">
      <c r="A68" s="370"/>
      <c r="B68" s="749" t="s">
        <v>105</v>
      </c>
      <c r="C68" s="750"/>
      <c r="D68" s="750"/>
      <c r="E68" s="750"/>
      <c r="F68" s="751"/>
      <c r="G68" s="420"/>
      <c r="H68" s="421"/>
      <c r="I68" s="139"/>
      <c r="J68" s="147"/>
      <c r="K68" s="42"/>
      <c r="L68" s="75"/>
      <c r="M68" s="42">
        <v>20508</v>
      </c>
      <c r="N68" s="75"/>
      <c r="O68" s="42"/>
      <c r="P68" s="75"/>
      <c r="Q68" s="42"/>
      <c r="R68" s="75"/>
      <c r="S68" s="150">
        <v>20508</v>
      </c>
      <c r="T68" s="75"/>
      <c r="U68" s="389">
        <v>1</v>
      </c>
      <c r="V68" s="376">
        <f>+J68</f>
        <v>0</v>
      </c>
      <c r="W68" s="377">
        <f t="shared" si="20"/>
        <v>0</v>
      </c>
      <c r="X68" s="377">
        <f>+M68</f>
        <v>20508</v>
      </c>
      <c r="Y68" s="377">
        <f t="shared" si="21"/>
        <v>0</v>
      </c>
      <c r="Z68" s="375">
        <v>1</v>
      </c>
      <c r="AA68" s="382">
        <f t="shared" si="23"/>
        <v>0</v>
      </c>
    </row>
    <row r="69" spans="1:28" ht="16.5" customHeight="1" thickBot="1">
      <c r="A69" s="4"/>
      <c r="B69" s="417" t="s">
        <v>106</v>
      </c>
      <c r="C69" s="502"/>
      <c r="D69" s="502"/>
      <c r="E69" s="502"/>
      <c r="F69" s="419"/>
      <c r="G69" s="640">
        <v>15000</v>
      </c>
      <c r="H69" s="641"/>
      <c r="I69" s="139"/>
      <c r="J69" s="147">
        <v>0</v>
      </c>
      <c r="K69" s="42"/>
      <c r="L69" s="75"/>
      <c r="M69" s="42">
        <v>0</v>
      </c>
      <c r="N69" s="75"/>
      <c r="O69" s="42"/>
      <c r="P69" s="75">
        <v>15000</v>
      </c>
      <c r="Q69" s="42"/>
      <c r="R69" s="75"/>
      <c r="S69" s="150">
        <v>15000</v>
      </c>
      <c r="T69" s="312"/>
      <c r="U69" s="313">
        <f t="shared" si="17"/>
        <v>1</v>
      </c>
      <c r="V69" s="376">
        <f>+J69+NOVIEMBRE!P68</f>
        <v>15000</v>
      </c>
      <c r="W69" s="377">
        <f t="shared" si="20"/>
        <v>0</v>
      </c>
      <c r="X69" s="377">
        <f>+M69+NOVIEMBRE!S68</f>
        <v>15000</v>
      </c>
      <c r="Y69" s="377">
        <f t="shared" si="21"/>
        <v>0</v>
      </c>
      <c r="Z69" s="375">
        <f t="shared" si="22"/>
        <v>1</v>
      </c>
      <c r="AA69" s="382">
        <f t="shared" si="23"/>
        <v>0</v>
      </c>
    </row>
    <row r="70" spans="1:28" ht="16.5" customHeight="1" thickBot="1">
      <c r="A70" s="4"/>
      <c r="B70" s="703"/>
      <c r="C70" s="704"/>
      <c r="D70" s="704"/>
      <c r="E70" s="704"/>
      <c r="F70" s="704"/>
      <c r="G70" s="705"/>
      <c r="H70" s="705"/>
      <c r="I70" s="155"/>
      <c r="J70" s="156"/>
      <c r="K70" s="157"/>
      <c r="L70" s="156"/>
      <c r="M70" s="157"/>
      <c r="N70" s="156"/>
      <c r="O70" s="157"/>
      <c r="P70" s="156"/>
      <c r="Q70" s="157"/>
      <c r="R70" s="156"/>
      <c r="S70" s="157"/>
      <c r="T70" s="156"/>
      <c r="U70" s="104"/>
      <c r="V70" s="345"/>
      <c r="W70" s="373"/>
      <c r="X70" s="373"/>
      <c r="Y70" s="345"/>
      <c r="Z70" s="345"/>
      <c r="AA70" s="345"/>
    </row>
    <row r="71" spans="1:28"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376"/>
      <c r="W71" s="377"/>
      <c r="X71" s="377"/>
      <c r="Y71" s="377"/>
      <c r="Z71" s="375"/>
      <c r="AA71" s="382"/>
    </row>
    <row r="72" spans="1:28" ht="15.75" customHeight="1" thickBot="1">
      <c r="A72" s="4"/>
      <c r="B72" s="412" t="s">
        <v>107</v>
      </c>
      <c r="C72" s="413"/>
      <c r="D72" s="413"/>
      <c r="E72" s="413"/>
      <c r="F72" s="414"/>
      <c r="G72" s="649">
        <v>3600</v>
      </c>
      <c r="H72" s="650"/>
      <c r="I72" s="140">
        <v>0</v>
      </c>
      <c r="J72" s="158">
        <v>300</v>
      </c>
      <c r="K72" s="159">
        <v>0</v>
      </c>
      <c r="L72" s="160">
        <v>0</v>
      </c>
      <c r="M72" s="161">
        <v>0</v>
      </c>
      <c r="N72" s="162">
        <v>0</v>
      </c>
      <c r="O72" s="159">
        <v>0</v>
      </c>
      <c r="P72" s="163">
        <v>3600</v>
      </c>
      <c r="Q72" s="159">
        <v>0</v>
      </c>
      <c r="R72" s="159">
        <v>0</v>
      </c>
      <c r="S72" s="391">
        <f>+M72+NOVIEMBRE!S71</f>
        <v>3599.91</v>
      </c>
      <c r="T72" s="159">
        <v>0</v>
      </c>
      <c r="U72" s="53">
        <f t="shared" si="17"/>
        <v>0.99997500000000006</v>
      </c>
      <c r="V72" s="376">
        <f>+J72+NOVIEMBRE!P71</f>
        <v>3600</v>
      </c>
      <c r="W72" s="377">
        <f t="shared" ref="W72" si="24">+P72-V72</f>
        <v>0</v>
      </c>
      <c r="X72" s="377">
        <f>+M72+NOVIEMBRE!S71</f>
        <v>3599.91</v>
      </c>
      <c r="Y72" s="377">
        <f t="shared" ref="Y72" si="25">+S72-X72</f>
        <v>0</v>
      </c>
      <c r="Z72" s="375">
        <f t="shared" ref="Z72" si="26">+X72/G72</f>
        <v>0.99997499999999995</v>
      </c>
      <c r="AA72" s="382">
        <f t="shared" ref="AA72" si="27">+U72-Z72</f>
        <v>0</v>
      </c>
      <c r="AB72" s="345"/>
    </row>
    <row r="73" spans="1:28" ht="16.5" customHeight="1" thickBot="1">
      <c r="A73" s="4"/>
      <c r="B73" s="31"/>
      <c r="C73" s="32"/>
      <c r="D73" s="32"/>
      <c r="E73" s="32"/>
      <c r="F73" s="33"/>
      <c r="G73" s="647"/>
      <c r="H73" s="648"/>
      <c r="I73" s="164"/>
      <c r="J73" s="165"/>
      <c r="K73" s="164"/>
      <c r="L73" s="164"/>
      <c r="M73" s="165"/>
      <c r="N73" s="164"/>
      <c r="O73" s="164"/>
      <c r="P73" s="165"/>
      <c r="Q73" s="164"/>
      <c r="R73" s="164"/>
      <c r="S73" s="165"/>
      <c r="T73" s="164"/>
      <c r="U73" s="61"/>
      <c r="V73" s="345"/>
      <c r="W73" s="373"/>
      <c r="X73" s="373"/>
      <c r="Y73" s="345"/>
      <c r="Z73" s="345"/>
      <c r="AA73" s="345"/>
    </row>
    <row r="74" spans="1:28" ht="15.75" thickBot="1">
      <c r="A74" s="4"/>
      <c r="B74" s="703"/>
      <c r="C74" s="704"/>
      <c r="D74" s="704"/>
      <c r="E74" s="704"/>
      <c r="F74" s="704"/>
      <c r="G74" s="705"/>
      <c r="H74" s="705"/>
      <c r="I74" s="301"/>
      <c r="J74" s="301"/>
      <c r="K74" s="301"/>
      <c r="L74" s="301"/>
      <c r="M74" s="301"/>
      <c r="N74" s="301"/>
      <c r="O74" s="301"/>
      <c r="P74" s="301"/>
      <c r="Q74" s="301"/>
      <c r="R74" s="301"/>
      <c r="S74" s="301"/>
      <c r="T74" s="155"/>
      <c r="U74" s="17"/>
      <c r="V74" s="376"/>
      <c r="W74" s="377"/>
      <c r="X74" s="377"/>
      <c r="Y74" s="377"/>
      <c r="Z74" s="375"/>
      <c r="AA74" s="382"/>
    </row>
    <row r="75" spans="1:28" ht="15.75" customHeight="1" thickBot="1">
      <c r="A75" s="4"/>
      <c r="B75" s="503" t="s">
        <v>45</v>
      </c>
      <c r="C75" s="504"/>
      <c r="D75" s="504"/>
      <c r="E75" s="504"/>
      <c r="F75" s="504"/>
      <c r="G75" s="642"/>
      <c r="H75" s="642"/>
      <c r="I75" s="296"/>
      <c r="J75" s="296"/>
      <c r="K75" s="296"/>
      <c r="L75" s="296"/>
      <c r="M75" s="296"/>
      <c r="N75" s="296"/>
      <c r="O75" s="296"/>
      <c r="P75" s="296"/>
      <c r="Q75" s="296"/>
      <c r="R75" s="296"/>
      <c r="S75" s="296"/>
      <c r="T75" s="296"/>
      <c r="U75" s="94"/>
      <c r="V75" s="376"/>
      <c r="W75" s="377"/>
      <c r="X75" s="377"/>
      <c r="Y75" s="377"/>
      <c r="Z75" s="375"/>
      <c r="AA75" s="382"/>
      <c r="AB75" s="345"/>
    </row>
    <row r="76" spans="1:28" ht="13.5" customHeight="1">
      <c r="A76" s="4"/>
      <c r="B76" s="427" t="s">
        <v>108</v>
      </c>
      <c r="C76" s="428"/>
      <c r="D76" s="428"/>
      <c r="E76" s="428"/>
      <c r="F76" s="429"/>
      <c r="G76" s="643">
        <v>1500</v>
      </c>
      <c r="H76" s="644"/>
      <c r="I76" s="314">
        <v>0</v>
      </c>
      <c r="J76" s="315">
        <v>0</v>
      </c>
      <c r="K76" s="315">
        <v>0</v>
      </c>
      <c r="L76" s="315">
        <v>0</v>
      </c>
      <c r="M76" s="315">
        <v>0</v>
      </c>
      <c r="N76" s="315">
        <v>0</v>
      </c>
      <c r="O76" s="315">
        <v>0</v>
      </c>
      <c r="P76" s="315">
        <v>1500</v>
      </c>
      <c r="Q76" s="315">
        <v>0</v>
      </c>
      <c r="R76" s="315">
        <v>0</v>
      </c>
      <c r="S76" s="150">
        <v>1500</v>
      </c>
      <c r="T76" s="167">
        <v>0</v>
      </c>
      <c r="U76" s="29">
        <f t="shared" ref="U76:U81" si="28">S76*100/G76/100</f>
        <v>1</v>
      </c>
      <c r="V76" s="376">
        <f>+J76+NOVIEMBRE!P75</f>
        <v>1500</v>
      </c>
      <c r="W76" s="377">
        <f t="shared" ref="W76:W80" si="29">+P76-V76</f>
        <v>0</v>
      </c>
      <c r="X76" s="377">
        <f>+M76+NOVIEMBRE!S75</f>
        <v>1500</v>
      </c>
      <c r="Y76" s="377">
        <f t="shared" ref="Y76:Y80" si="30">+S76-X76</f>
        <v>0</v>
      </c>
      <c r="Z76" s="375">
        <f t="shared" ref="Z76:Z80" si="31">+X76/G76</f>
        <v>1</v>
      </c>
      <c r="AA76" s="382">
        <f t="shared" ref="AA76:AA80" si="32">+U76-Z76</f>
        <v>0</v>
      </c>
      <c r="AB76" s="345"/>
    </row>
    <row r="77" spans="1:28" ht="15.75" customHeight="1">
      <c r="A77" s="4"/>
      <c r="B77" s="417" t="s">
        <v>90</v>
      </c>
      <c r="C77" s="502"/>
      <c r="D77" s="502"/>
      <c r="E77" s="502"/>
      <c r="F77" s="419"/>
      <c r="G77" s="640">
        <v>2000</v>
      </c>
      <c r="H77" s="641"/>
      <c r="I77" s="316">
        <v>0</v>
      </c>
      <c r="J77" s="139">
        <v>0</v>
      </c>
      <c r="K77" s="139">
        <v>0</v>
      </c>
      <c r="L77" s="139">
        <v>0</v>
      </c>
      <c r="M77" s="139">
        <v>0</v>
      </c>
      <c r="N77" s="139">
        <v>0</v>
      </c>
      <c r="O77" s="139">
        <v>0</v>
      </c>
      <c r="P77" s="139">
        <v>2000</v>
      </c>
      <c r="Q77" s="139">
        <v>0</v>
      </c>
      <c r="R77" s="139">
        <v>0</v>
      </c>
      <c r="S77" s="150">
        <v>2000</v>
      </c>
      <c r="T77" s="146">
        <v>0</v>
      </c>
      <c r="U77" s="18">
        <f t="shared" si="28"/>
        <v>1</v>
      </c>
      <c r="V77" s="376">
        <f>+J77+NOVIEMBRE!P76</f>
        <v>2000</v>
      </c>
      <c r="W77" s="377">
        <f t="shared" si="29"/>
        <v>0</v>
      </c>
      <c r="X77" s="377">
        <f>+M77+NOVIEMBRE!S76</f>
        <v>2000</v>
      </c>
      <c r="Y77" s="377">
        <f t="shared" si="30"/>
        <v>0</v>
      </c>
      <c r="Z77" s="375">
        <f t="shared" si="31"/>
        <v>1</v>
      </c>
      <c r="AA77" s="382">
        <f t="shared" si="32"/>
        <v>0</v>
      </c>
      <c r="AB77" s="345"/>
    </row>
    <row r="78" spans="1:28" ht="15.75" customHeight="1">
      <c r="A78" s="4"/>
      <c r="B78" s="417" t="s">
        <v>93</v>
      </c>
      <c r="C78" s="502"/>
      <c r="D78" s="502"/>
      <c r="E78" s="502"/>
      <c r="F78" s="419"/>
      <c r="G78" s="640">
        <v>4666</v>
      </c>
      <c r="H78" s="641"/>
      <c r="I78" s="316">
        <v>0</v>
      </c>
      <c r="J78" s="139">
        <v>4666</v>
      </c>
      <c r="K78" s="139">
        <v>0</v>
      </c>
      <c r="L78" s="139">
        <v>0</v>
      </c>
      <c r="M78" s="139">
        <v>4666</v>
      </c>
      <c r="N78" s="139">
        <v>0</v>
      </c>
      <c r="O78" s="139">
        <v>0</v>
      </c>
      <c r="P78" s="139">
        <v>4666</v>
      </c>
      <c r="Q78" s="139">
        <v>0</v>
      </c>
      <c r="R78" s="139">
        <v>0</v>
      </c>
      <c r="S78" s="150">
        <f>+M78+'SEPTIEMBRE (2)'!S77</f>
        <v>4666</v>
      </c>
      <c r="T78" s="146">
        <v>0</v>
      </c>
      <c r="U78" s="18">
        <f t="shared" si="28"/>
        <v>1</v>
      </c>
      <c r="V78" s="376">
        <f>+J78+NOVIEMBRE!P77</f>
        <v>4666</v>
      </c>
      <c r="W78" s="377">
        <f t="shared" si="29"/>
        <v>0</v>
      </c>
      <c r="X78" s="377">
        <f>+M78+NOVIEMBRE!S77</f>
        <v>4666</v>
      </c>
      <c r="Y78" s="377">
        <f t="shared" si="30"/>
        <v>0</v>
      </c>
      <c r="Z78" s="375">
        <f t="shared" si="31"/>
        <v>1</v>
      </c>
      <c r="AA78" s="382">
        <f t="shared" si="32"/>
        <v>0</v>
      </c>
      <c r="AB78" s="345"/>
    </row>
    <row r="79" spans="1:28" ht="15" customHeight="1">
      <c r="A79" s="4"/>
      <c r="B79" s="417" t="s">
        <v>109</v>
      </c>
      <c r="C79" s="502"/>
      <c r="D79" s="502"/>
      <c r="E79" s="502"/>
      <c r="F79" s="419"/>
      <c r="G79" s="640">
        <v>48048</v>
      </c>
      <c r="H79" s="641"/>
      <c r="I79" s="316">
        <v>0</v>
      </c>
      <c r="J79" s="139">
        <v>6864</v>
      </c>
      <c r="K79" s="139">
        <v>0</v>
      </c>
      <c r="L79" s="139">
        <v>0</v>
      </c>
      <c r="M79" s="139">
        <v>12786.45</v>
      </c>
      <c r="N79" s="139">
        <v>0</v>
      </c>
      <c r="O79" s="139">
        <v>0</v>
      </c>
      <c r="P79" s="139">
        <v>48048</v>
      </c>
      <c r="Q79" s="139">
        <v>0</v>
      </c>
      <c r="R79" s="139">
        <v>0</v>
      </c>
      <c r="S79" s="139">
        <v>28914.74</v>
      </c>
      <c r="T79" s="146">
        <v>0</v>
      </c>
      <c r="U79" s="18">
        <f t="shared" si="28"/>
        <v>0.60178862803862809</v>
      </c>
      <c r="V79" s="376">
        <f>+J79+NOVIEMBRE!P78</f>
        <v>48048</v>
      </c>
      <c r="W79" s="377">
        <f t="shared" si="29"/>
        <v>0</v>
      </c>
      <c r="X79" s="377">
        <f>+M79+NOVIEMBRE!S78</f>
        <v>28914.74</v>
      </c>
      <c r="Y79" s="377">
        <f t="shared" si="30"/>
        <v>0</v>
      </c>
      <c r="Z79" s="375">
        <f t="shared" si="31"/>
        <v>0.60178862803862809</v>
      </c>
      <c r="AA79" s="382">
        <f t="shared" si="32"/>
        <v>0</v>
      </c>
      <c r="AB79" s="345"/>
    </row>
    <row r="80" spans="1:28" ht="15" customHeight="1" thickBot="1">
      <c r="A80" s="4"/>
      <c r="B80" s="422" t="s">
        <v>110</v>
      </c>
      <c r="C80" s="423"/>
      <c r="D80" s="423"/>
      <c r="E80" s="423"/>
      <c r="F80" s="424"/>
      <c r="G80" s="638">
        <v>24000</v>
      </c>
      <c r="H80" s="639"/>
      <c r="I80" s="317">
        <v>0</v>
      </c>
      <c r="J80" s="318">
        <v>24000</v>
      </c>
      <c r="K80" s="318">
        <v>0</v>
      </c>
      <c r="L80" s="318">
        <v>0</v>
      </c>
      <c r="M80" s="69">
        <v>0</v>
      </c>
      <c r="N80" s="318">
        <v>0</v>
      </c>
      <c r="O80" s="318">
        <v>0</v>
      </c>
      <c r="P80" s="318">
        <v>24000</v>
      </c>
      <c r="Q80" s="318">
        <v>0</v>
      </c>
      <c r="R80" s="318">
        <v>0</v>
      </c>
      <c r="S80" s="139">
        <v>22475.85</v>
      </c>
      <c r="T80" s="55">
        <v>0</v>
      </c>
      <c r="U80" s="54">
        <f t="shared" si="28"/>
        <v>0.93649375000000001</v>
      </c>
      <c r="V80" s="376">
        <f>+J80+NOVIEMBRE!P79</f>
        <v>24000</v>
      </c>
      <c r="W80" s="377">
        <f t="shared" si="29"/>
        <v>0</v>
      </c>
      <c r="X80" s="377">
        <f>+M80+NOVIEMBRE!S79</f>
        <v>22475.85</v>
      </c>
      <c r="Y80" s="377">
        <f t="shared" si="30"/>
        <v>0</v>
      </c>
      <c r="Z80" s="375">
        <f t="shared" si="31"/>
        <v>0.9364937499999999</v>
      </c>
      <c r="AA80" s="382">
        <f t="shared" si="32"/>
        <v>0</v>
      </c>
      <c r="AB80" s="345"/>
    </row>
    <row r="81" spans="1:27" s="112" customFormat="1" ht="15.75" thickBot="1">
      <c r="A81" s="113"/>
      <c r="B81" s="487" t="s">
        <v>36</v>
      </c>
      <c r="C81" s="488"/>
      <c r="D81" s="488"/>
      <c r="E81" s="488"/>
      <c r="F81" s="489"/>
      <c r="G81" s="645">
        <f>SUM(G51:H80)</f>
        <v>688804.23</v>
      </c>
      <c r="H81" s="646"/>
      <c r="I81" s="144">
        <f t="shared" ref="I81:T81" si="33">SUM(I51:I80)</f>
        <v>0</v>
      </c>
      <c r="J81" s="144">
        <f t="shared" si="33"/>
        <v>111660.2</v>
      </c>
      <c r="K81" s="144">
        <f t="shared" si="33"/>
        <v>0</v>
      </c>
      <c r="L81" s="144">
        <f t="shared" si="33"/>
        <v>0</v>
      </c>
      <c r="M81" s="144">
        <f t="shared" si="33"/>
        <v>145213.19</v>
      </c>
      <c r="N81" s="144">
        <f t="shared" si="33"/>
        <v>0</v>
      </c>
      <c r="O81" s="144">
        <f t="shared" si="33"/>
        <v>0</v>
      </c>
      <c r="P81" s="144">
        <f t="shared" si="33"/>
        <v>688804.23</v>
      </c>
      <c r="Q81" s="144">
        <f t="shared" si="33"/>
        <v>0</v>
      </c>
      <c r="R81" s="144">
        <f t="shared" si="33"/>
        <v>0</v>
      </c>
      <c r="S81" s="144">
        <f t="shared" si="33"/>
        <v>688764.3899999999</v>
      </c>
      <c r="T81" s="144">
        <f t="shared" si="33"/>
        <v>0</v>
      </c>
      <c r="U81" s="145">
        <f t="shared" si="28"/>
        <v>0.99994216063394359</v>
      </c>
      <c r="V81" s="376">
        <f>+J81+NOVIEMBRE!P80</f>
        <v>688804.23</v>
      </c>
      <c r="W81" s="377">
        <f t="shared" ref="W81" si="34">+P81-V81</f>
        <v>0</v>
      </c>
      <c r="X81" s="377">
        <f>+M81+NOVIEMBRE!S80</f>
        <v>688764.3899999999</v>
      </c>
      <c r="Y81" s="377">
        <f t="shared" ref="Y81" si="35">+S81-X81</f>
        <v>0</v>
      </c>
      <c r="Z81" s="375">
        <f t="shared" ref="Z81" si="36">+X81/G81</f>
        <v>0.9999421606339437</v>
      </c>
      <c r="AA81" s="382">
        <f t="shared" ref="AA81" si="37">+U81-Z81</f>
        <v>0</v>
      </c>
    </row>
    <row r="82" spans="1:27" ht="15.75" thickBot="1">
      <c r="C82" s="304"/>
      <c r="G82" s="731"/>
      <c r="H82" s="501"/>
      <c r="I82" s="305"/>
      <c r="L82" s="305"/>
      <c r="M82" s="52"/>
      <c r="N82" s="52"/>
      <c r="O82" s="52"/>
      <c r="P82" s="52"/>
      <c r="Q82" s="52"/>
      <c r="R82" s="52"/>
      <c r="S82" s="52"/>
      <c r="T82" s="52"/>
      <c r="U82" s="308"/>
    </row>
    <row r="83" spans="1:27" ht="15.75" thickBot="1">
      <c r="B83" s="492" t="s">
        <v>46</v>
      </c>
      <c r="C83" s="493"/>
      <c r="D83" s="493"/>
      <c r="E83" s="493"/>
      <c r="F83" s="493"/>
      <c r="G83" s="493"/>
      <c r="H83" s="493"/>
      <c r="I83" s="493"/>
      <c r="J83" s="493"/>
      <c r="K83" s="493"/>
      <c r="L83" s="493"/>
      <c r="M83" s="493"/>
      <c r="N83" s="493"/>
      <c r="O83" s="493"/>
      <c r="P83" s="493"/>
      <c r="Q83" s="493"/>
      <c r="R83" s="493"/>
      <c r="S83" s="493"/>
      <c r="T83" s="493"/>
      <c r="U83" s="493"/>
    </row>
    <row r="84" spans="1:27" ht="15.75" customHeight="1" thickBot="1">
      <c r="B84" s="494"/>
      <c r="C84" s="495"/>
      <c r="D84" s="497" t="s">
        <v>16</v>
      </c>
      <c r="E84" s="485"/>
      <c r="F84" s="485"/>
      <c r="G84" s="485"/>
      <c r="H84" s="485"/>
      <c r="I84" s="486"/>
      <c r="J84" s="497" t="s">
        <v>47</v>
      </c>
      <c r="K84" s="485"/>
      <c r="L84" s="485"/>
      <c r="M84" s="485"/>
      <c r="N84" s="485"/>
      <c r="O84" s="486"/>
      <c r="P84" s="497" t="s">
        <v>18</v>
      </c>
      <c r="Q84" s="485"/>
      <c r="R84" s="485"/>
      <c r="S84" s="485"/>
      <c r="T84" s="485"/>
      <c r="U84" s="307"/>
    </row>
    <row r="85" spans="1:27" ht="15.75" thickBot="1">
      <c r="B85" s="456"/>
      <c r="C85" s="496"/>
      <c r="D85" s="498" t="s">
        <v>41</v>
      </c>
      <c r="E85" s="499"/>
      <c r="F85" s="483" t="s">
        <v>42</v>
      </c>
      <c r="G85" s="484"/>
      <c r="H85" s="485" t="s">
        <v>43</v>
      </c>
      <c r="I85" s="486"/>
      <c r="J85" s="483" t="s">
        <v>41</v>
      </c>
      <c r="K85" s="484"/>
      <c r="L85" s="483" t="s">
        <v>42</v>
      </c>
      <c r="M85" s="484"/>
      <c r="N85" s="485" t="s">
        <v>43</v>
      </c>
      <c r="O85" s="486"/>
      <c r="P85" s="483" t="s">
        <v>41</v>
      </c>
      <c r="Q85" s="484"/>
      <c r="R85" s="483" t="s">
        <v>42</v>
      </c>
      <c r="S85" s="484"/>
      <c r="T85" s="485" t="s">
        <v>43</v>
      </c>
      <c r="U85" s="486"/>
    </row>
    <row r="86" spans="1:27" ht="40.5" customHeight="1">
      <c r="A86" s="4"/>
      <c r="B86" s="477" t="s">
        <v>48</v>
      </c>
      <c r="C86" s="478"/>
      <c r="D86" s="479">
        <v>0</v>
      </c>
      <c r="E86" s="470"/>
      <c r="F86" s="468">
        <v>608590.23</v>
      </c>
      <c r="G86" s="730"/>
      <c r="H86" s="479">
        <v>0</v>
      </c>
      <c r="I86" s="470"/>
      <c r="J86" s="468">
        <v>0</v>
      </c>
      <c r="K86" s="469"/>
      <c r="L86" s="466">
        <f>SUM(M51:M69,M72)</f>
        <v>127760.73999999999</v>
      </c>
      <c r="M86" s="470"/>
      <c r="N86" s="466">
        <v>0</v>
      </c>
      <c r="O86" s="467"/>
      <c r="P86" s="468">
        <v>0</v>
      </c>
      <c r="Q86" s="469"/>
      <c r="R86" s="466">
        <f>SUM(S72,S51:S69)</f>
        <v>629207.80000000005</v>
      </c>
      <c r="S86" s="470"/>
      <c r="T86" s="466">
        <v>0</v>
      </c>
      <c r="U86" s="471"/>
    </row>
    <row r="87" spans="1:27" ht="51" customHeight="1" thickBot="1">
      <c r="A87" s="306"/>
      <c r="B87" s="472" t="s">
        <v>49</v>
      </c>
      <c r="C87" s="473"/>
      <c r="D87" s="474">
        <v>0</v>
      </c>
      <c r="E87" s="475"/>
      <c r="F87" s="474">
        <v>80214</v>
      </c>
      <c r="G87" s="480"/>
      <c r="H87" s="474">
        <v>0</v>
      </c>
      <c r="I87" s="475"/>
      <c r="J87" s="474">
        <v>0</v>
      </c>
      <c r="K87" s="475"/>
      <c r="L87" s="476">
        <f>SUM(M76:M80)</f>
        <v>17452.45</v>
      </c>
      <c r="M87" s="475"/>
      <c r="N87" s="476">
        <v>0</v>
      </c>
      <c r="O87" s="480"/>
      <c r="P87" s="481">
        <v>0</v>
      </c>
      <c r="Q87" s="482"/>
      <c r="R87" s="476">
        <f>SUM(S76:S80)</f>
        <v>59556.590000000004</v>
      </c>
      <c r="S87" s="475"/>
      <c r="T87" s="476">
        <v>0</v>
      </c>
      <c r="U87" s="480"/>
    </row>
    <row r="88" spans="1:27" ht="15.75" thickBot="1">
      <c r="A88" s="4"/>
      <c r="B88" s="21" t="s">
        <v>36</v>
      </c>
      <c r="C88" s="22"/>
      <c r="D88" s="443">
        <f>SUM(D86:D87)</f>
        <v>0</v>
      </c>
      <c r="E88" s="444"/>
      <c r="F88" s="445">
        <f>F87+F86</f>
        <v>688804.23</v>
      </c>
      <c r="G88" s="453"/>
      <c r="H88" s="443">
        <v>0</v>
      </c>
      <c r="I88" s="444"/>
      <c r="J88" s="445">
        <f>SUM(J86:J87)</f>
        <v>0</v>
      </c>
      <c r="K88" s="446"/>
      <c r="L88" s="447">
        <f>SUM(L86:M87)</f>
        <v>145213.19</v>
      </c>
      <c r="M88" s="446"/>
      <c r="N88" s="444">
        <f>SUM(N86:N87)</f>
        <v>0</v>
      </c>
      <c r="O88" s="444"/>
      <c r="P88" s="445">
        <f>SUM(P86:P87)</f>
        <v>0</v>
      </c>
      <c r="Q88" s="452"/>
      <c r="R88" s="447">
        <f>SUM(R86:S87)</f>
        <v>688764.39</v>
      </c>
      <c r="S88" s="446"/>
      <c r="T88" s="447">
        <f>SUM(T86:T87)</f>
        <v>0</v>
      </c>
      <c r="U88" s="453"/>
    </row>
    <row r="89" spans="1:27">
      <c r="A89" s="4"/>
      <c r="B89" s="284"/>
      <c r="C89" s="284"/>
      <c r="D89" s="284"/>
      <c r="E89" s="284"/>
      <c r="F89" s="294"/>
      <c r="G89" s="294"/>
      <c r="H89" s="295"/>
      <c r="I89" s="295"/>
      <c r="J89" s="294"/>
      <c r="K89" s="294"/>
      <c r="L89" s="294"/>
      <c r="M89" s="295"/>
      <c r="N89" s="294"/>
      <c r="O89" s="295"/>
      <c r="P89" s="295"/>
      <c r="Q89" s="294"/>
      <c r="R89" s="4"/>
      <c r="S89" s="4"/>
      <c r="T89" s="4"/>
      <c r="U89" s="4"/>
    </row>
    <row r="90" spans="1:27" ht="15.75" thickBot="1">
      <c r="A90" s="4"/>
      <c r="B90" s="284"/>
      <c r="C90" s="284"/>
      <c r="D90" s="284"/>
      <c r="E90" s="284"/>
      <c r="F90" s="294"/>
      <c r="G90" s="294"/>
      <c r="H90" s="294"/>
      <c r="I90" s="294"/>
      <c r="J90" s="294"/>
      <c r="K90" s="294"/>
      <c r="L90" s="294"/>
      <c r="M90" s="294"/>
      <c r="N90" s="294"/>
      <c r="O90" s="294"/>
      <c r="P90" s="294"/>
      <c r="Q90" s="294"/>
      <c r="R90" s="4"/>
      <c r="S90" s="4"/>
      <c r="T90" s="4"/>
      <c r="U90" s="4"/>
    </row>
    <row r="91" spans="1:27" ht="15.75" thickBot="1">
      <c r="B91" s="454" t="s">
        <v>50</v>
      </c>
      <c r="C91" s="455"/>
      <c r="D91" s="455"/>
      <c r="E91" s="456"/>
      <c r="F91" s="438"/>
      <c r="G91" s="438"/>
      <c r="H91" s="438"/>
      <c r="I91" s="438"/>
      <c r="J91" s="438"/>
      <c r="K91" s="438"/>
      <c r="L91" s="438"/>
      <c r="M91" s="438"/>
      <c r="N91" s="438"/>
      <c r="O91" s="438"/>
      <c r="P91" s="438"/>
      <c r="Q91" s="438"/>
      <c r="R91" s="438"/>
      <c r="S91" s="438"/>
      <c r="T91" s="438"/>
      <c r="U91" s="438"/>
    </row>
    <row r="92" spans="1:27">
      <c r="B92" s="740" t="s">
        <v>123</v>
      </c>
      <c r="C92" s="741"/>
      <c r="D92" s="741"/>
      <c r="E92" s="741"/>
      <c r="F92" s="741"/>
      <c r="G92" s="741"/>
      <c r="H92" s="741"/>
      <c r="I92" s="741"/>
      <c r="J92" s="741"/>
      <c r="K92" s="741"/>
      <c r="L92" s="741"/>
      <c r="M92" s="741"/>
      <c r="N92" s="741"/>
      <c r="O92" s="741"/>
      <c r="P92" s="741"/>
      <c r="Q92" s="741"/>
      <c r="R92" s="741"/>
      <c r="S92" s="741"/>
      <c r="T92" s="741"/>
      <c r="U92" s="742"/>
    </row>
    <row r="93" spans="1:27" ht="6.75" customHeight="1">
      <c r="B93" s="743"/>
      <c r="C93" s="744"/>
      <c r="D93" s="744"/>
      <c r="E93" s="744"/>
      <c r="F93" s="744"/>
      <c r="G93" s="744"/>
      <c r="H93" s="744"/>
      <c r="I93" s="744"/>
      <c r="J93" s="744"/>
      <c r="K93" s="744"/>
      <c r="L93" s="744"/>
      <c r="M93" s="744"/>
      <c r="N93" s="744"/>
      <c r="O93" s="744"/>
      <c r="P93" s="744"/>
      <c r="Q93" s="744"/>
      <c r="R93" s="744"/>
      <c r="S93" s="744"/>
      <c r="T93" s="744"/>
      <c r="U93" s="745"/>
    </row>
    <row r="94" spans="1:27">
      <c r="B94" s="743"/>
      <c r="C94" s="744"/>
      <c r="D94" s="744"/>
      <c r="E94" s="744"/>
      <c r="F94" s="744"/>
      <c r="G94" s="744"/>
      <c r="H94" s="744"/>
      <c r="I94" s="744"/>
      <c r="J94" s="744"/>
      <c r="K94" s="744"/>
      <c r="L94" s="744"/>
      <c r="M94" s="744"/>
      <c r="N94" s="744"/>
      <c r="O94" s="744"/>
      <c r="P94" s="744"/>
      <c r="Q94" s="744"/>
      <c r="R94" s="744"/>
      <c r="S94" s="744"/>
      <c r="T94" s="744"/>
      <c r="U94" s="745"/>
    </row>
    <row r="95" spans="1:27" ht="4.5" customHeight="1">
      <c r="B95" s="743"/>
      <c r="C95" s="744"/>
      <c r="D95" s="744"/>
      <c r="E95" s="744"/>
      <c r="F95" s="744"/>
      <c r="G95" s="744"/>
      <c r="H95" s="744"/>
      <c r="I95" s="744"/>
      <c r="J95" s="744"/>
      <c r="K95" s="744"/>
      <c r="L95" s="744"/>
      <c r="M95" s="744"/>
      <c r="N95" s="744"/>
      <c r="O95" s="744"/>
      <c r="P95" s="744"/>
      <c r="Q95" s="744"/>
      <c r="R95" s="744"/>
      <c r="S95" s="744"/>
      <c r="T95" s="744"/>
      <c r="U95" s="745"/>
    </row>
    <row r="96" spans="1:27" ht="6.75" customHeight="1">
      <c r="B96" s="743"/>
      <c r="C96" s="744"/>
      <c r="D96" s="744"/>
      <c r="E96" s="744"/>
      <c r="F96" s="744"/>
      <c r="G96" s="744"/>
      <c r="H96" s="744"/>
      <c r="I96" s="744"/>
      <c r="J96" s="744"/>
      <c r="K96" s="744"/>
      <c r="L96" s="744"/>
      <c r="M96" s="744"/>
      <c r="N96" s="744"/>
      <c r="O96" s="744"/>
      <c r="P96" s="744"/>
      <c r="Q96" s="744"/>
      <c r="R96" s="744"/>
      <c r="S96" s="744"/>
      <c r="T96" s="744"/>
      <c r="U96" s="745"/>
    </row>
    <row r="97" spans="2:21">
      <c r="B97" s="743"/>
      <c r="C97" s="744"/>
      <c r="D97" s="744"/>
      <c r="E97" s="744"/>
      <c r="F97" s="744"/>
      <c r="G97" s="744"/>
      <c r="H97" s="744"/>
      <c r="I97" s="744"/>
      <c r="J97" s="744"/>
      <c r="K97" s="744"/>
      <c r="L97" s="744"/>
      <c r="M97" s="744"/>
      <c r="N97" s="744"/>
      <c r="O97" s="744"/>
      <c r="P97" s="744"/>
      <c r="Q97" s="744"/>
      <c r="R97" s="744"/>
      <c r="S97" s="744"/>
      <c r="T97" s="744"/>
      <c r="U97" s="745"/>
    </row>
    <row r="98" spans="2:21" ht="15.75" thickBot="1">
      <c r="B98" s="746"/>
      <c r="C98" s="747"/>
      <c r="D98" s="747"/>
      <c r="E98" s="747"/>
      <c r="F98" s="747"/>
      <c r="G98" s="747"/>
      <c r="H98" s="747"/>
      <c r="I98" s="747"/>
      <c r="J98" s="747"/>
      <c r="K98" s="747"/>
      <c r="L98" s="747"/>
      <c r="M98" s="747"/>
      <c r="N98" s="747"/>
      <c r="O98" s="747"/>
      <c r="P98" s="747"/>
      <c r="Q98" s="747"/>
      <c r="R98" s="747"/>
      <c r="S98" s="747"/>
      <c r="T98" s="747"/>
      <c r="U98" s="748"/>
    </row>
    <row r="99" spans="2:21">
      <c r="B99" s="4"/>
    </row>
    <row r="100" spans="2:21">
      <c r="H100" s="292"/>
      <c r="I100" s="292"/>
      <c r="O100" s="292"/>
      <c r="Q100" s="292"/>
    </row>
    <row r="101" spans="2:21">
      <c r="B101" s="24"/>
      <c r="C101" s="24"/>
      <c r="D101" s="24"/>
      <c r="E101" s="24"/>
      <c r="F101" s="24"/>
      <c r="I101" s="24"/>
      <c r="J101" s="435" t="s">
        <v>51</v>
      </c>
      <c r="K101" s="435"/>
      <c r="L101" s="435"/>
      <c r="M101" s="435"/>
      <c r="N101" s="435"/>
      <c r="O101" s="435"/>
      <c r="R101" s="435" t="s">
        <v>52</v>
      </c>
      <c r="S101" s="435"/>
      <c r="T101" s="435"/>
      <c r="U101" s="435"/>
    </row>
    <row r="102" spans="2:21">
      <c r="B102" s="448" t="s">
        <v>53</v>
      </c>
      <c r="C102" s="448"/>
      <c r="D102" s="448"/>
      <c r="E102" s="448"/>
      <c r="F102" s="448"/>
      <c r="G102" s="448"/>
      <c r="H102" s="25"/>
      <c r="I102" s="25"/>
      <c r="J102" s="449"/>
      <c r="K102" s="449"/>
      <c r="L102" s="449"/>
      <c r="M102" s="449"/>
      <c r="N102" s="449"/>
      <c r="O102" s="449"/>
      <c r="P102" s="25"/>
      <c r="Q102" s="25"/>
      <c r="R102" s="440" t="s">
        <v>1</v>
      </c>
      <c r="S102" s="440"/>
      <c r="T102" s="440"/>
      <c r="U102" s="440"/>
    </row>
    <row r="103" spans="2:21">
      <c r="B103" s="448"/>
      <c r="C103" s="448"/>
      <c r="D103" s="448"/>
      <c r="E103" s="448"/>
      <c r="F103" s="448"/>
      <c r="G103" s="448"/>
      <c r="H103" s="293"/>
      <c r="I103" s="293"/>
      <c r="J103" s="449"/>
      <c r="K103" s="449"/>
      <c r="L103" s="449"/>
      <c r="M103" s="449"/>
      <c r="N103" s="449"/>
      <c r="O103" s="449"/>
      <c r="P103" s="293"/>
      <c r="Q103" s="293"/>
      <c r="R103" s="440"/>
      <c r="S103" s="440"/>
      <c r="T103" s="440"/>
      <c r="U103" s="440"/>
    </row>
    <row r="104" spans="2:21">
      <c r="B104" s="448"/>
      <c r="C104" s="448"/>
      <c r="D104" s="448"/>
      <c r="E104" s="448"/>
      <c r="F104" s="448"/>
      <c r="G104" s="448"/>
      <c r="H104" s="293"/>
      <c r="I104" s="293"/>
      <c r="J104" s="449"/>
      <c r="K104" s="449"/>
      <c r="L104" s="449"/>
      <c r="M104" s="449"/>
      <c r="N104" s="449"/>
      <c r="O104" s="449"/>
      <c r="P104" s="293"/>
      <c r="Q104" s="293"/>
      <c r="R104" s="440"/>
      <c r="S104" s="440"/>
      <c r="T104" s="440"/>
      <c r="U104" s="440"/>
    </row>
    <row r="105" spans="2:21">
      <c r="B105" s="448"/>
      <c r="C105" s="448"/>
      <c r="D105" s="448"/>
      <c r="E105" s="448"/>
      <c r="F105" s="448"/>
      <c r="G105" s="448"/>
      <c r="H105" s="293"/>
      <c r="I105" s="293"/>
      <c r="J105" s="449"/>
      <c r="K105" s="449"/>
      <c r="L105" s="449"/>
      <c r="M105" s="449"/>
      <c r="N105" s="449"/>
      <c r="O105" s="449"/>
      <c r="P105" s="293"/>
      <c r="Q105" s="293"/>
      <c r="R105" s="440"/>
      <c r="S105" s="440"/>
      <c r="T105" s="440"/>
      <c r="U105" s="440"/>
    </row>
    <row r="106" spans="2:21" ht="15.75" thickBot="1">
      <c r="B106" s="451"/>
      <c r="C106" s="451"/>
      <c r="D106" s="451"/>
      <c r="E106" s="451"/>
      <c r="F106" s="451"/>
      <c r="G106" s="451"/>
      <c r="J106" s="450"/>
      <c r="K106" s="450"/>
      <c r="L106" s="450"/>
      <c r="M106" s="450"/>
      <c r="N106" s="450"/>
      <c r="O106" s="450"/>
      <c r="R106" s="438"/>
      <c r="S106" s="438"/>
      <c r="T106" s="438"/>
      <c r="U106" s="438"/>
    </row>
    <row r="107" spans="2:21">
      <c r="B107" s="432" t="s">
        <v>60</v>
      </c>
      <c r="C107" s="432"/>
      <c r="D107" s="432"/>
      <c r="E107" s="432"/>
      <c r="F107" s="432"/>
      <c r="G107" s="432"/>
      <c r="J107" s="437" t="s">
        <v>61</v>
      </c>
      <c r="K107" s="437"/>
      <c r="L107" s="437"/>
      <c r="M107" s="437"/>
      <c r="N107" s="437"/>
      <c r="O107" s="437"/>
      <c r="R107" s="441" t="s">
        <v>116</v>
      </c>
      <c r="S107" s="441"/>
      <c r="T107" s="441"/>
      <c r="U107" s="441"/>
    </row>
    <row r="108" spans="2:21">
      <c r="B108" s="437" t="s">
        <v>62</v>
      </c>
      <c r="C108" s="437"/>
      <c r="D108" s="437"/>
      <c r="E108" s="437"/>
      <c r="F108" s="437"/>
      <c r="G108" s="437"/>
      <c r="J108" s="442" t="s">
        <v>63</v>
      </c>
      <c r="K108" s="442"/>
      <c r="L108" s="442"/>
      <c r="M108" s="442"/>
      <c r="N108" s="442"/>
      <c r="O108" s="442"/>
      <c r="P108" s="27"/>
      <c r="Q108" s="27"/>
      <c r="R108" s="442" t="s">
        <v>64</v>
      </c>
      <c r="S108" s="442"/>
      <c r="T108" s="442"/>
      <c r="U108" s="442"/>
    </row>
    <row r="110" spans="2:21">
      <c r="J110" s="435" t="s">
        <v>54</v>
      </c>
      <c r="K110" s="435"/>
      <c r="L110" s="435"/>
      <c r="M110" s="435"/>
      <c r="N110" s="435"/>
      <c r="O110" s="435"/>
    </row>
    <row r="111" spans="2:21">
      <c r="B111" s="436" t="s">
        <v>131</v>
      </c>
      <c r="C111" s="436"/>
      <c r="D111" s="436"/>
      <c r="E111" s="436"/>
      <c r="F111" s="436"/>
      <c r="G111" s="436"/>
      <c r="J111" s="436" t="s">
        <v>55</v>
      </c>
      <c r="K111" s="436"/>
      <c r="L111" s="436"/>
      <c r="M111" s="436"/>
      <c r="N111" s="436"/>
      <c r="O111" s="436"/>
      <c r="R111" s="436" t="s">
        <v>56</v>
      </c>
      <c r="S111" s="436"/>
      <c r="T111" s="436"/>
      <c r="U111" s="436"/>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c r="B114" s="437"/>
      <c r="C114" s="437"/>
      <c r="D114" s="437"/>
      <c r="E114" s="437"/>
      <c r="F114" s="437"/>
      <c r="G114" s="437"/>
      <c r="J114" s="436"/>
      <c r="K114" s="436"/>
      <c r="L114" s="436"/>
      <c r="M114" s="436"/>
      <c r="N114" s="436"/>
      <c r="O114" s="436"/>
      <c r="R114" s="437"/>
      <c r="S114" s="437"/>
      <c r="T114" s="437"/>
      <c r="U114" s="437"/>
    </row>
    <row r="115" spans="2:21" ht="15.75" thickBot="1">
      <c r="B115" s="438"/>
      <c r="C115" s="438"/>
      <c r="D115" s="438"/>
      <c r="E115" s="438"/>
      <c r="F115" s="438"/>
      <c r="G115" s="438"/>
      <c r="H115" s="26"/>
      <c r="I115" s="26"/>
      <c r="J115" s="439"/>
      <c r="K115" s="439"/>
      <c r="L115" s="439"/>
      <c r="M115" s="439"/>
      <c r="N115" s="439"/>
      <c r="O115" s="439"/>
      <c r="P115" s="26"/>
      <c r="Q115" s="26"/>
      <c r="R115" s="438"/>
      <c r="S115" s="438"/>
      <c r="T115" s="438"/>
      <c r="U115" s="438"/>
    </row>
    <row r="116" spans="2:21">
      <c r="B116" s="432" t="s">
        <v>65</v>
      </c>
      <c r="C116" s="432"/>
      <c r="D116" s="432"/>
      <c r="E116" s="432"/>
      <c r="F116" s="432"/>
      <c r="G116" s="432"/>
      <c r="H116" s="28"/>
      <c r="I116" s="28"/>
      <c r="J116" s="432" t="s">
        <v>66</v>
      </c>
      <c r="K116" s="432"/>
      <c r="L116" s="432"/>
      <c r="M116" s="432"/>
      <c r="N116" s="432"/>
      <c r="O116" s="432"/>
      <c r="P116" s="26"/>
      <c r="Q116" s="26"/>
      <c r="R116" s="432" t="s">
        <v>67</v>
      </c>
      <c r="S116" s="432"/>
      <c r="T116" s="432"/>
      <c r="U116" s="432"/>
    </row>
    <row r="117" spans="2:21" ht="33.75" customHeight="1">
      <c r="B117" s="433" t="s">
        <v>68</v>
      </c>
      <c r="C117" s="433"/>
      <c r="D117" s="433"/>
      <c r="E117" s="433"/>
      <c r="F117" s="433"/>
      <c r="G117" s="433"/>
      <c r="J117" s="434" t="s">
        <v>69</v>
      </c>
      <c r="K117" s="434"/>
      <c r="L117" s="434"/>
      <c r="M117" s="434"/>
      <c r="N117" s="434"/>
      <c r="O117" s="434"/>
      <c r="R117" s="434" t="s">
        <v>70</v>
      </c>
      <c r="S117" s="434"/>
      <c r="T117" s="434"/>
      <c r="U117" s="434"/>
    </row>
  </sheetData>
  <mergeCells count="323">
    <mergeCell ref="B116:G116"/>
    <mergeCell ref="J116:O116"/>
    <mergeCell ref="R116:U116"/>
    <mergeCell ref="B117:G117"/>
    <mergeCell ref="J117:O117"/>
    <mergeCell ref="R117:U117"/>
    <mergeCell ref="J110:O110"/>
    <mergeCell ref="J111:O111"/>
    <mergeCell ref="R111:U111"/>
    <mergeCell ref="B112:G115"/>
    <mergeCell ref="J112:O115"/>
    <mergeCell ref="R112:U115"/>
    <mergeCell ref="B111:G111"/>
    <mergeCell ref="B107:G107"/>
    <mergeCell ref="J107:O107"/>
    <mergeCell ref="R107:U107"/>
    <mergeCell ref="B108:G108"/>
    <mergeCell ref="J108:O108"/>
    <mergeCell ref="R108:U108"/>
    <mergeCell ref="B91:D91"/>
    <mergeCell ref="E91:U91"/>
    <mergeCell ref="B92:U98"/>
    <mergeCell ref="J101:O101"/>
    <mergeCell ref="R101:U101"/>
    <mergeCell ref="B102:G102"/>
    <mergeCell ref="J102:O106"/>
    <mergeCell ref="R102:U106"/>
    <mergeCell ref="B103:G106"/>
    <mergeCell ref="D88:E88"/>
    <mergeCell ref="F88:G88"/>
    <mergeCell ref="H88:I88"/>
    <mergeCell ref="J88:K88"/>
    <mergeCell ref="L88:M88"/>
    <mergeCell ref="N88:O88"/>
    <mergeCell ref="P88:Q88"/>
    <mergeCell ref="R88:S88"/>
    <mergeCell ref="T88:U88"/>
    <mergeCell ref="T86:U86"/>
    <mergeCell ref="B87:C87"/>
    <mergeCell ref="D87:E87"/>
    <mergeCell ref="F87:G87"/>
    <mergeCell ref="H87:I87"/>
    <mergeCell ref="J87:K87"/>
    <mergeCell ref="L87:M87"/>
    <mergeCell ref="N87:O87"/>
    <mergeCell ref="P87:Q87"/>
    <mergeCell ref="R87:S87"/>
    <mergeCell ref="T87:U87"/>
    <mergeCell ref="B86:C86"/>
    <mergeCell ref="D86:E86"/>
    <mergeCell ref="F86:G86"/>
    <mergeCell ref="H86:I86"/>
    <mergeCell ref="J86:K86"/>
    <mergeCell ref="L86:M86"/>
    <mergeCell ref="N86:O86"/>
    <mergeCell ref="P86:Q86"/>
    <mergeCell ref="R86:S86"/>
    <mergeCell ref="B81:F81"/>
    <mergeCell ref="G81:H81"/>
    <mergeCell ref="G82:H82"/>
    <mergeCell ref="B83:U83"/>
    <mergeCell ref="B84:C85"/>
    <mergeCell ref="D84:I84"/>
    <mergeCell ref="J84:O84"/>
    <mergeCell ref="P84:T84"/>
    <mergeCell ref="D85:E85"/>
    <mergeCell ref="F85:G85"/>
    <mergeCell ref="T85:U85"/>
    <mergeCell ref="H85:I85"/>
    <mergeCell ref="J85:K85"/>
    <mergeCell ref="L85:M85"/>
    <mergeCell ref="N85:O85"/>
    <mergeCell ref="P85:Q85"/>
    <mergeCell ref="R85:S85"/>
    <mergeCell ref="B78:F78"/>
    <mergeCell ref="G78:H78"/>
    <mergeCell ref="B79:F79"/>
    <mergeCell ref="G79:H79"/>
    <mergeCell ref="B80:F80"/>
    <mergeCell ref="G80:H80"/>
    <mergeCell ref="B75:F75"/>
    <mergeCell ref="G75:H75"/>
    <mergeCell ref="B76:F76"/>
    <mergeCell ref="G76:H76"/>
    <mergeCell ref="B77:F77"/>
    <mergeCell ref="G77:H77"/>
    <mergeCell ref="B70:F70"/>
    <mergeCell ref="G70:H70"/>
    <mergeCell ref="B72:F72"/>
    <mergeCell ref="G72:H72"/>
    <mergeCell ref="G73:H73"/>
    <mergeCell ref="B74:F74"/>
    <mergeCell ref="G74:H74"/>
    <mergeCell ref="B66:F66"/>
    <mergeCell ref="G66:H66"/>
    <mergeCell ref="B67:F67"/>
    <mergeCell ref="G67:H67"/>
    <mergeCell ref="B69:F69"/>
    <mergeCell ref="G69:H69"/>
    <mergeCell ref="B68:F68"/>
    <mergeCell ref="G68:H68"/>
    <mergeCell ref="B63:F63"/>
    <mergeCell ref="G63:H63"/>
    <mergeCell ref="B64:F64"/>
    <mergeCell ref="G64:H64"/>
    <mergeCell ref="B65:F65"/>
    <mergeCell ref="G65:H65"/>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R38:T38"/>
    <mergeCell ref="B39:D39"/>
    <mergeCell ref="E39:F39"/>
    <mergeCell ref="G39:H39"/>
    <mergeCell ref="I39:K39"/>
    <mergeCell ref="L39:N39"/>
    <mergeCell ref="O39:Q39"/>
    <mergeCell ref="B38:D38"/>
    <mergeCell ref="E38:F38"/>
    <mergeCell ref="G38:H38"/>
    <mergeCell ref="I38:K38"/>
    <mergeCell ref="L38:N38"/>
    <mergeCell ref="O38:Q38"/>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B24:D24"/>
    <mergeCell ref="E24:F24"/>
    <mergeCell ref="G24:H24"/>
    <mergeCell ref="I24:K24"/>
    <mergeCell ref="L24:N24"/>
    <mergeCell ref="O24:Q24"/>
    <mergeCell ref="R24:T24"/>
    <mergeCell ref="L21:N22"/>
    <mergeCell ref="O21:Q22"/>
    <mergeCell ref="R21:T22"/>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V21:W22"/>
    <mergeCell ref="X21:Y22"/>
    <mergeCell ref="Z21:AA22"/>
    <mergeCell ref="V47:W48"/>
    <mergeCell ref="X47:Y48"/>
    <mergeCell ref="Z47:AA48"/>
    <mergeCell ref="R39:T39"/>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s>
  <conditionalFormatting sqref="W24">
    <cfRule type="cellIs" dxfId="265" priority="104" operator="notEqual">
      <formula>0</formula>
    </cfRule>
    <cfRule type="cellIs" dxfId="264" priority="105" operator="greaterThan">
      <formula>0</formula>
    </cfRule>
  </conditionalFormatting>
  <conditionalFormatting sqref="Y24">
    <cfRule type="cellIs" dxfId="263" priority="102" operator="notEqual">
      <formula>0</formula>
    </cfRule>
  </conditionalFormatting>
  <conditionalFormatting sqref="AA24">
    <cfRule type="cellIs" dxfId="262" priority="103" operator="notEqual">
      <formula>0</formula>
    </cfRule>
  </conditionalFormatting>
  <conditionalFormatting sqref="W74">
    <cfRule type="cellIs" dxfId="261" priority="101" operator="notEqual">
      <formula>0</formula>
    </cfRule>
  </conditionalFormatting>
  <conditionalFormatting sqref="Y74">
    <cfRule type="cellIs" dxfId="260" priority="100" operator="notEqual">
      <formula>0</formula>
    </cfRule>
  </conditionalFormatting>
  <conditionalFormatting sqref="AA74">
    <cfRule type="cellIs" dxfId="259" priority="99" operator="notEqual">
      <formula>0</formula>
    </cfRule>
  </conditionalFormatting>
  <conditionalFormatting sqref="W51">
    <cfRule type="cellIs" dxfId="258" priority="98" operator="notEqual">
      <formula>0</formula>
    </cfRule>
  </conditionalFormatting>
  <conditionalFormatting sqref="Y51">
    <cfRule type="cellIs" dxfId="257" priority="97" operator="notEqual">
      <formula>0</formula>
    </cfRule>
  </conditionalFormatting>
  <conditionalFormatting sqref="AA51">
    <cfRule type="cellIs" dxfId="256" priority="96" operator="notEqual">
      <formula>0</formula>
    </cfRule>
  </conditionalFormatting>
  <conditionalFormatting sqref="Y25:Y26">
    <cfRule type="cellIs" dxfId="255" priority="49" operator="notEqual">
      <formula>0</formula>
    </cfRule>
  </conditionalFormatting>
  <conditionalFormatting sqref="AA34:AA35">
    <cfRule type="cellIs" dxfId="254" priority="34" operator="notEqual">
      <formula>0</formula>
    </cfRule>
  </conditionalFormatting>
  <conditionalFormatting sqref="W71">
    <cfRule type="cellIs" dxfId="253" priority="58" operator="notEqual">
      <formula>0</formula>
    </cfRule>
  </conditionalFormatting>
  <conditionalFormatting sqref="AA32">
    <cfRule type="cellIs" dxfId="252" priority="38" operator="notEqual">
      <formula>0</formula>
    </cfRule>
  </conditionalFormatting>
  <conditionalFormatting sqref="Y71">
    <cfRule type="cellIs" dxfId="251" priority="57" operator="notEqual">
      <formula>0</formula>
    </cfRule>
  </conditionalFormatting>
  <conditionalFormatting sqref="AA71">
    <cfRule type="cellIs" dxfId="250" priority="56" operator="notEqual">
      <formula>0</formula>
    </cfRule>
  </conditionalFormatting>
  <conditionalFormatting sqref="W25:W26">
    <cfRule type="cellIs" dxfId="249" priority="51" operator="notEqual">
      <formula>0</formula>
    </cfRule>
    <cfRule type="cellIs" dxfId="248" priority="52" operator="greaterThan">
      <formula>0</formula>
    </cfRule>
  </conditionalFormatting>
  <conditionalFormatting sqref="AA25:AA26">
    <cfRule type="cellIs" dxfId="247" priority="50" operator="notEqual">
      <formula>0</formula>
    </cfRule>
  </conditionalFormatting>
  <conditionalFormatting sqref="W28:W29">
    <cfRule type="cellIs" dxfId="246" priority="47" operator="notEqual">
      <formula>0</formula>
    </cfRule>
    <cfRule type="cellIs" dxfId="245" priority="48" operator="greaterThan">
      <formula>0</formula>
    </cfRule>
  </conditionalFormatting>
  <conditionalFormatting sqref="Y28:Y29">
    <cfRule type="cellIs" dxfId="244" priority="45" operator="notEqual">
      <formula>0</formula>
    </cfRule>
  </conditionalFormatting>
  <conditionalFormatting sqref="AA28:AA29">
    <cfRule type="cellIs" dxfId="243" priority="46" operator="notEqual">
      <formula>0</formula>
    </cfRule>
  </conditionalFormatting>
  <conditionalFormatting sqref="W31">
    <cfRule type="cellIs" dxfId="242" priority="43" operator="notEqual">
      <formula>0</formula>
    </cfRule>
    <cfRule type="cellIs" dxfId="241" priority="44" operator="greaterThan">
      <formula>0</formula>
    </cfRule>
  </conditionalFormatting>
  <conditionalFormatting sqref="Y31">
    <cfRule type="cellIs" dxfId="240" priority="41" operator="notEqual">
      <formula>0</formula>
    </cfRule>
  </conditionalFormatting>
  <conditionalFormatting sqref="AA31">
    <cfRule type="cellIs" dxfId="239" priority="42" operator="notEqual">
      <formula>0</formula>
    </cfRule>
  </conditionalFormatting>
  <conditionalFormatting sqref="W32">
    <cfRule type="cellIs" dxfId="238" priority="39" operator="notEqual">
      <formula>0</formula>
    </cfRule>
    <cfRule type="cellIs" dxfId="237" priority="40" operator="greaterThan">
      <formula>0</formula>
    </cfRule>
  </conditionalFormatting>
  <conditionalFormatting sqref="Y32">
    <cfRule type="cellIs" dxfId="236" priority="37" operator="notEqual">
      <formula>0</formula>
    </cfRule>
  </conditionalFormatting>
  <conditionalFormatting sqref="W34:W35">
    <cfRule type="cellIs" dxfId="235" priority="35" operator="notEqual">
      <formula>0</formula>
    </cfRule>
    <cfRule type="cellIs" dxfId="234" priority="36" operator="greaterThan">
      <formula>0</formula>
    </cfRule>
  </conditionalFormatting>
  <conditionalFormatting sqref="Y34:Y35">
    <cfRule type="cellIs" dxfId="233" priority="33" operator="notEqual">
      <formula>0</formula>
    </cfRule>
  </conditionalFormatting>
  <conditionalFormatting sqref="W37">
    <cfRule type="cellIs" dxfId="232" priority="31" operator="notEqual">
      <formula>0</formula>
    </cfRule>
    <cfRule type="cellIs" dxfId="231" priority="32" operator="greaterThan">
      <formula>0</formula>
    </cfRule>
  </conditionalFormatting>
  <conditionalFormatting sqref="Y37">
    <cfRule type="cellIs" dxfId="230" priority="29" operator="notEqual">
      <formula>0</formula>
    </cfRule>
  </conditionalFormatting>
  <conditionalFormatting sqref="AA37">
    <cfRule type="cellIs" dxfId="229" priority="30" operator="notEqual">
      <formula>0</formula>
    </cfRule>
  </conditionalFormatting>
  <conditionalFormatting sqref="Y75:Y80">
    <cfRule type="cellIs" dxfId="228" priority="5" operator="notEqual">
      <formula>0</formula>
    </cfRule>
  </conditionalFormatting>
  <conditionalFormatting sqref="W75:W80">
    <cfRule type="cellIs" dxfId="227" priority="6" operator="notEqual">
      <formula>0</formula>
    </cfRule>
  </conditionalFormatting>
  <conditionalFormatting sqref="W39:W40">
    <cfRule type="cellIs" dxfId="226" priority="19" operator="notEqual">
      <formula>0</formula>
    </cfRule>
    <cfRule type="cellIs" dxfId="225" priority="20" operator="greaterThan">
      <formula>0</formula>
    </cfRule>
  </conditionalFormatting>
  <conditionalFormatting sqref="Y39:Y40">
    <cfRule type="cellIs" dxfId="224" priority="17" operator="notEqual">
      <formula>0</formula>
    </cfRule>
  </conditionalFormatting>
  <conditionalFormatting sqref="AA39:AA40">
    <cfRule type="cellIs" dxfId="223" priority="18" operator="notEqual">
      <formula>0</formula>
    </cfRule>
  </conditionalFormatting>
  <conditionalFormatting sqref="W42">
    <cfRule type="cellIs" dxfId="222" priority="15" operator="notEqual">
      <formula>0</formula>
    </cfRule>
    <cfRule type="cellIs" dxfId="221" priority="16" operator="greaterThan">
      <formula>0</formula>
    </cfRule>
  </conditionalFormatting>
  <conditionalFormatting sqref="Y42">
    <cfRule type="cellIs" dxfId="220" priority="13" operator="notEqual">
      <formula>0</formula>
    </cfRule>
  </conditionalFormatting>
  <conditionalFormatting sqref="AA42">
    <cfRule type="cellIs" dxfId="219" priority="14" operator="notEqual">
      <formula>0</formula>
    </cfRule>
  </conditionalFormatting>
  <conditionalFormatting sqref="W52:W69">
    <cfRule type="cellIs" dxfId="218" priority="12" operator="notEqual">
      <formula>0</formula>
    </cfRule>
  </conditionalFormatting>
  <conditionalFormatting sqref="Y52:Y69">
    <cfRule type="cellIs" dxfId="217" priority="11" operator="notEqual">
      <formula>0</formula>
    </cfRule>
  </conditionalFormatting>
  <conditionalFormatting sqref="AA52:AA69">
    <cfRule type="cellIs" dxfId="216" priority="10" operator="notEqual">
      <formula>0</formula>
    </cfRule>
  </conditionalFormatting>
  <conditionalFormatting sqref="W72">
    <cfRule type="cellIs" dxfId="215" priority="9" operator="notEqual">
      <formula>0</formula>
    </cfRule>
  </conditionalFormatting>
  <conditionalFormatting sqref="Y72">
    <cfRule type="cellIs" dxfId="214" priority="8" operator="notEqual">
      <formula>0</formula>
    </cfRule>
  </conditionalFormatting>
  <conditionalFormatting sqref="AA72">
    <cfRule type="cellIs" dxfId="213" priority="7" operator="notEqual">
      <formula>0</formula>
    </cfRule>
  </conditionalFormatting>
  <conditionalFormatting sqref="AA75:AA80">
    <cfRule type="cellIs" dxfId="212" priority="4" operator="notEqual">
      <formula>0</formula>
    </cfRule>
  </conditionalFormatting>
  <conditionalFormatting sqref="W81">
    <cfRule type="cellIs" dxfId="211" priority="3" operator="notEqual">
      <formula>0</formula>
    </cfRule>
  </conditionalFormatting>
  <conditionalFormatting sqref="Y81">
    <cfRule type="cellIs" dxfId="210" priority="2" operator="notEqual">
      <formula>0</formula>
    </cfRule>
  </conditionalFormatting>
  <conditionalFormatting sqref="AA81">
    <cfRule type="cellIs" dxfId="209" priority="1" operator="notEqual">
      <formula>0</formula>
    </cfRule>
  </conditionalFormatting>
  <pageMargins left="0.86614173228346458" right="0" top="0.15748031496062992" bottom="0.15748031496062992" header="0.15748031496062992" footer="0.15748031496062992"/>
  <pageSetup scale="46"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6"/>
  <sheetViews>
    <sheetView zoomScale="86" zoomScaleNormal="86" workbookViewId="0">
      <selection activeCell="O3" sqref="O3"/>
    </sheetView>
  </sheetViews>
  <sheetFormatPr baseColWidth="10" defaultRowHeight="15"/>
  <cols>
    <col min="1" max="1" width="1" style="345" customWidth="1"/>
    <col min="2" max="2" width="8.28515625" style="345" customWidth="1"/>
    <col min="3" max="3" width="9.140625" style="345" customWidth="1"/>
    <col min="4" max="4" width="8.42578125" style="345" customWidth="1"/>
    <col min="5" max="5" width="8.5703125" style="345" customWidth="1"/>
    <col min="6" max="6" width="8.140625" style="345" customWidth="1"/>
    <col min="7" max="8" width="11.42578125" style="345"/>
    <col min="9" max="9" width="12.7109375" style="345" customWidth="1"/>
    <col min="10" max="10" width="13.5703125" style="345" bestFit="1" customWidth="1"/>
    <col min="11" max="12" width="12.7109375" style="345" customWidth="1"/>
    <col min="13" max="13" width="15.5703125" style="345" customWidth="1"/>
    <col min="14" max="15" width="12.7109375" style="345" customWidth="1"/>
    <col min="16" max="16" width="14.7109375" style="345" customWidth="1"/>
    <col min="17" max="18" width="12.7109375" style="345" customWidth="1"/>
    <col min="19" max="19" width="18" style="345" customWidth="1"/>
    <col min="20" max="20" width="12.7109375" style="345" customWidth="1"/>
    <col min="21" max="21" width="12.85546875" style="345" customWidth="1"/>
    <col min="22" max="22" width="15.85546875" style="345" customWidth="1"/>
    <col min="23" max="23" width="14.5703125" style="345" customWidth="1"/>
    <col min="24" max="24" width="14.7109375" style="345" customWidth="1"/>
    <col min="25" max="25" width="13.7109375" style="345" customWidth="1"/>
    <col min="26" max="26" width="15.28515625" style="345" customWidth="1"/>
    <col min="27" max="27" width="14.140625" style="345" customWidth="1"/>
    <col min="28" max="28" width="14.5703125" style="345" customWidth="1"/>
    <col min="29" max="29" width="21" style="345" customWidth="1"/>
    <col min="30" max="16384" width="11.42578125" style="345"/>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ustomHeight="1">
      <c r="B6" s="610" t="s">
        <v>124</v>
      </c>
      <c r="C6" s="610"/>
      <c r="D6" s="610"/>
      <c r="E6" s="610"/>
      <c r="F6" s="610"/>
      <c r="G6" s="610"/>
      <c r="H6" s="610"/>
      <c r="I6" s="610"/>
      <c r="J6" s="610"/>
      <c r="K6" s="610"/>
      <c r="L6" s="610"/>
      <c r="M6" s="610"/>
      <c r="N6" s="610"/>
      <c r="O6" s="610"/>
      <c r="P6" s="610"/>
      <c r="Q6" s="610"/>
      <c r="R6" s="610"/>
      <c r="S6" s="610"/>
      <c r="T6" s="610"/>
      <c r="U6" s="610"/>
    </row>
    <row r="7" spans="1:21">
      <c r="F7" s="345" t="s">
        <v>1</v>
      </c>
    </row>
    <row r="8" spans="1:21" ht="21.75">
      <c r="B8" s="2"/>
      <c r="C8" s="2"/>
      <c r="D8" s="2"/>
      <c r="E8" s="2"/>
      <c r="F8" s="2"/>
      <c r="G8" s="2"/>
      <c r="H8" s="2"/>
      <c r="I8" s="2"/>
      <c r="J8" s="2"/>
      <c r="K8" s="2"/>
      <c r="L8" s="2"/>
      <c r="M8" s="2"/>
      <c r="N8" s="2"/>
      <c r="O8" s="2"/>
      <c r="P8" s="2"/>
      <c r="Q8" s="2"/>
      <c r="R8" s="2"/>
      <c r="S8" s="2"/>
      <c r="T8" s="2"/>
      <c r="U8" s="2"/>
    </row>
    <row r="9" spans="1:21" ht="15.75" thickBot="1">
      <c r="B9" s="346"/>
      <c r="C9" s="346"/>
      <c r="D9" s="346"/>
      <c r="E9" s="346"/>
      <c r="F9" s="346"/>
      <c r="G9" s="346"/>
      <c r="H9" s="346"/>
      <c r="I9" s="346"/>
      <c r="J9" s="346"/>
      <c r="K9" s="346"/>
      <c r="L9" s="346"/>
      <c r="M9" s="346"/>
      <c r="N9" s="346"/>
      <c r="O9" s="346"/>
      <c r="P9" s="346"/>
      <c r="Q9" s="346"/>
      <c r="R9" s="346"/>
      <c r="S9" s="346"/>
      <c r="T9" s="346"/>
      <c r="U9" s="346"/>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349"/>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349"/>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349"/>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349"/>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349"/>
      <c r="B15" s="611" t="s">
        <v>10</v>
      </c>
      <c r="C15" s="612"/>
      <c r="D15" s="612"/>
      <c r="E15" s="612"/>
      <c r="F15" s="613"/>
      <c r="G15" s="623" t="s">
        <v>7</v>
      </c>
      <c r="H15" s="624"/>
      <c r="I15" s="579"/>
      <c r="J15" s="625"/>
      <c r="K15" s="625"/>
      <c r="L15" s="626"/>
      <c r="M15" s="3" t="s">
        <v>8</v>
      </c>
      <c r="N15" s="627"/>
      <c r="O15" s="628"/>
      <c r="P15" s="628"/>
      <c r="Q15" s="629"/>
      <c r="R15" s="630"/>
      <c r="S15" s="631"/>
      <c r="T15" s="631"/>
      <c r="U15" s="632"/>
    </row>
    <row r="16" spans="1:21" ht="15.75" customHeight="1" thickBot="1">
      <c r="A16" s="349"/>
      <c r="B16" s="611" t="s">
        <v>11</v>
      </c>
      <c r="C16" s="612"/>
      <c r="D16" s="612"/>
      <c r="E16" s="612"/>
      <c r="F16" s="613"/>
      <c r="G16" s="761" t="s">
        <v>112</v>
      </c>
      <c r="H16" s="762"/>
      <c r="I16" s="762"/>
      <c r="J16" s="762"/>
      <c r="K16" s="762"/>
      <c r="L16" s="762"/>
      <c r="M16" s="762"/>
      <c r="N16" s="762"/>
      <c r="O16" s="762"/>
      <c r="P16" s="762"/>
      <c r="Q16" s="762"/>
      <c r="R16" s="762"/>
      <c r="S16" s="762"/>
      <c r="T16" s="762"/>
      <c r="U16" s="763"/>
    </row>
    <row r="17" spans="1:31" ht="15.75" customHeight="1" thickBot="1">
      <c r="A17" s="349"/>
      <c r="B17" s="591" t="s">
        <v>12</v>
      </c>
      <c r="C17" s="592"/>
      <c r="D17" s="592"/>
      <c r="E17" s="592"/>
      <c r="F17" s="593"/>
      <c r="G17" s="594" t="s">
        <v>75</v>
      </c>
      <c r="H17" s="595"/>
      <c r="I17" s="595"/>
      <c r="J17" s="595"/>
      <c r="K17" s="595"/>
      <c r="L17" s="595"/>
      <c r="M17" s="595"/>
      <c r="N17" s="595"/>
      <c r="O17" s="595"/>
      <c r="P17" s="595"/>
      <c r="Q17" s="595"/>
      <c r="R17" s="595"/>
      <c r="S17" s="595"/>
      <c r="T17" s="595"/>
      <c r="U17" s="596"/>
    </row>
    <row r="18" spans="1:31" ht="15.75" thickBot="1">
      <c r="B18" s="501"/>
      <c r="C18" s="501"/>
      <c r="D18" s="501"/>
      <c r="E18" s="501"/>
      <c r="F18" s="501"/>
      <c r="G18" s="501"/>
      <c r="H18" s="501"/>
      <c r="I18" s="501"/>
      <c r="J18" s="501"/>
      <c r="K18" s="501"/>
      <c r="L18" s="501"/>
      <c r="M18" s="501"/>
      <c r="N18" s="501"/>
      <c r="O18" s="501"/>
      <c r="P18" s="501"/>
      <c r="Q18" s="501"/>
      <c r="R18" s="501"/>
      <c r="S18" s="501"/>
      <c r="T18" s="501"/>
      <c r="U18" s="501"/>
    </row>
    <row r="19" spans="1:31" ht="16.5" thickBot="1">
      <c r="A19" s="349"/>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31" ht="15.75" customHeight="1" thickBot="1">
      <c r="A20" s="349"/>
      <c r="B20" s="524"/>
      <c r="C20" s="524"/>
      <c r="D20" s="525"/>
      <c r="E20" s="524"/>
      <c r="F20" s="525"/>
      <c r="G20" s="529" t="s">
        <v>16</v>
      </c>
      <c r="H20" s="530"/>
      <c r="I20" s="756" t="s">
        <v>85</v>
      </c>
      <c r="J20" s="757"/>
      <c r="K20" s="757"/>
      <c r="L20" s="757"/>
      <c r="M20" s="757"/>
      <c r="N20" s="757"/>
      <c r="O20" s="756" t="s">
        <v>86</v>
      </c>
      <c r="P20" s="757"/>
      <c r="Q20" s="757"/>
      <c r="R20" s="757"/>
      <c r="S20" s="757"/>
      <c r="T20" s="757"/>
      <c r="U20" s="757"/>
    </row>
    <row r="21" spans="1:31">
      <c r="A21" s="349"/>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132</v>
      </c>
      <c r="W21" s="603"/>
      <c r="X21" s="602" t="s">
        <v>133</v>
      </c>
      <c r="Y21" s="603"/>
      <c r="Z21" s="606" t="s">
        <v>134</v>
      </c>
      <c r="AA21" s="607"/>
      <c r="AB21" s="606" t="s">
        <v>135</v>
      </c>
      <c r="AC21" s="752"/>
      <c r="AD21" s="602" t="s">
        <v>136</v>
      </c>
      <c r="AE21" s="603"/>
    </row>
    <row r="22" spans="1:31" ht="15.75" thickBot="1">
      <c r="A22" s="349"/>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8"/>
      <c r="AA22" s="609"/>
      <c r="AB22" s="608"/>
      <c r="AC22" s="753"/>
      <c r="AD22" s="604"/>
      <c r="AE22" s="605"/>
    </row>
    <row r="23" spans="1:31" s="112" customFormat="1">
      <c r="A23" s="111"/>
      <c r="B23" s="581" t="s">
        <v>22</v>
      </c>
      <c r="C23" s="582"/>
      <c r="D23" s="583"/>
      <c r="E23" s="584"/>
      <c r="F23" s="585"/>
      <c r="G23" s="586"/>
      <c r="H23" s="587"/>
      <c r="I23" s="588"/>
      <c r="J23" s="587"/>
      <c r="K23" s="585"/>
      <c r="L23" s="589"/>
      <c r="M23" s="590"/>
      <c r="N23" s="590"/>
      <c r="O23" s="588"/>
      <c r="P23" s="587"/>
      <c r="Q23" s="585"/>
      <c r="R23" s="588"/>
      <c r="S23" s="587"/>
      <c r="T23" s="585"/>
      <c r="U23" s="114"/>
    </row>
    <row r="24" spans="1:31" s="112" customFormat="1">
      <c r="A24" s="111"/>
      <c r="B24" s="538" t="s">
        <v>23</v>
      </c>
      <c r="C24" s="539"/>
      <c r="D24" s="540"/>
      <c r="E24" s="541" t="s">
        <v>24</v>
      </c>
      <c r="F24" s="542"/>
      <c r="G24" s="513">
        <v>950</v>
      </c>
      <c r="H24" s="513"/>
      <c r="I24" s="714">
        <f>+'ABRIL 2019  (2)'!I24:K24+'mayo 2019   (2)'!I23:K23+'JUNIO  (2)'!I24:K24</f>
        <v>330</v>
      </c>
      <c r="J24" s="715"/>
      <c r="K24" s="716"/>
      <c r="L24" s="764">
        <f>+'ABRIL 2019  (2)'!L24:N24+'mayo 2019   (2)'!L23:N23+'JUNIO  (2)'!L24:N24</f>
        <v>733.5</v>
      </c>
      <c r="M24" s="765"/>
      <c r="N24" s="765"/>
      <c r="O24" s="710">
        <f>+I24+'1 TRIMESTRE MFH'!O25:Q25</f>
        <v>510</v>
      </c>
      <c r="P24" s="696"/>
      <c r="Q24" s="711"/>
      <c r="R24" s="672">
        <f>+'JUNIO  (2)'!R24:T24</f>
        <v>1160.5</v>
      </c>
      <c r="S24" s="670"/>
      <c r="T24" s="670"/>
      <c r="U24" s="115">
        <f>+R24/G24</f>
        <v>1.2215789473684211</v>
      </c>
      <c r="V24" s="392">
        <f>+'ABRIL 2019  (2)'!I24+'mayo 2019   (2)'!I23+'JUNIO  (2)'!I24</f>
        <v>330</v>
      </c>
      <c r="W24" s="392">
        <f>+I24-V24</f>
        <v>0</v>
      </c>
      <c r="X24" s="399">
        <f>+'ABRIL 2019  (2)'!L24+'mayo 2019   (2)'!L23+'JUNIO  (2)'!L24</f>
        <v>733.5</v>
      </c>
      <c r="Y24" s="392">
        <f>+L24-X24</f>
        <v>0</v>
      </c>
      <c r="Z24" s="384">
        <f>+'JUNIO  (2)'!O24</f>
        <v>510</v>
      </c>
      <c r="AA24" s="392">
        <f>+O24-Z24</f>
        <v>0</v>
      </c>
      <c r="AB24" s="384">
        <f>+'JUNIO  (2)'!R24</f>
        <v>1160.5</v>
      </c>
      <c r="AC24" s="392">
        <f>+R24-AB24</f>
        <v>0</v>
      </c>
      <c r="AD24" s="375">
        <f>+R24/G24</f>
        <v>1.2215789473684211</v>
      </c>
      <c r="AE24" s="393">
        <f>+U24-AD24</f>
        <v>0</v>
      </c>
    </row>
    <row r="25" spans="1:31" s="112" customFormat="1">
      <c r="A25" s="113"/>
      <c r="B25" s="538" t="s">
        <v>58</v>
      </c>
      <c r="C25" s="553"/>
      <c r="D25" s="554"/>
      <c r="E25" s="541" t="s">
        <v>25</v>
      </c>
      <c r="F25" s="542"/>
      <c r="G25" s="551">
        <v>398</v>
      </c>
      <c r="H25" s="513"/>
      <c r="I25" s="714">
        <f>+'ABRIL 2019  (2)'!I25:K25+'mayo 2019   (2)'!I24:K24+'JUNIO  (2)'!I25:K25</f>
        <v>138</v>
      </c>
      <c r="J25" s="715"/>
      <c r="K25" s="716"/>
      <c r="L25" s="764">
        <f>+'ABRIL 2019  (2)'!L25:N25+'mayo 2019   (2)'!L24:N24+'JUNIO  (2)'!L25:N25</f>
        <v>492</v>
      </c>
      <c r="M25" s="765"/>
      <c r="N25" s="765"/>
      <c r="O25" s="710">
        <f>+I25+'1 TRIMESTRE MFH'!O26:Q26</f>
        <v>241</v>
      </c>
      <c r="P25" s="696"/>
      <c r="Q25" s="711"/>
      <c r="R25" s="668">
        <v>779</v>
      </c>
      <c r="S25" s="668"/>
      <c r="T25" s="668"/>
      <c r="U25" s="115">
        <f t="shared" ref="U25:U42" si="0">+R25/G25</f>
        <v>1.9572864321608041</v>
      </c>
      <c r="V25" s="392">
        <f>+'ABRIL 2019  (2)'!I25+'mayo 2019   (2)'!I24+'JUNIO  (2)'!I25</f>
        <v>138</v>
      </c>
      <c r="W25" s="392">
        <f t="shared" ref="W25:W26" si="1">+I25-V25</f>
        <v>0</v>
      </c>
      <c r="X25" s="399">
        <f>+'ABRIL 2019  (2)'!L25+'mayo 2019   (2)'!L24+'JUNIO  (2)'!L25</f>
        <v>492</v>
      </c>
      <c r="Y25" s="392">
        <f t="shared" ref="Y25:Y26" si="2">+L25-X25</f>
        <v>0</v>
      </c>
      <c r="Z25" s="384">
        <f>+'JUNIO  (2)'!O25</f>
        <v>241</v>
      </c>
      <c r="AA25" s="392">
        <f t="shared" ref="AA25:AA26" si="3">+O25-Z25</f>
        <v>0</v>
      </c>
      <c r="AB25" s="384">
        <f>+'JUNIO  (2)'!R25</f>
        <v>779</v>
      </c>
      <c r="AC25" s="392">
        <f t="shared" ref="AC25:AC26" si="4">+R25-AB25</f>
        <v>0</v>
      </c>
      <c r="AD25" s="375">
        <f t="shared" ref="AD25:AD26" si="5">+R25/G25</f>
        <v>1.9572864321608041</v>
      </c>
      <c r="AE25" s="393">
        <f t="shared" ref="AE25:AE26" si="6">+U25-AD25</f>
        <v>0</v>
      </c>
    </row>
    <row r="26" spans="1:31" s="112" customFormat="1">
      <c r="A26" s="111"/>
      <c r="B26" s="538" t="s">
        <v>26</v>
      </c>
      <c r="C26" s="539"/>
      <c r="D26" s="540"/>
      <c r="E26" s="541" t="s">
        <v>25</v>
      </c>
      <c r="F26" s="542"/>
      <c r="G26" s="513">
        <v>1570</v>
      </c>
      <c r="H26" s="514"/>
      <c r="I26" s="714">
        <f>+'ABRIL 2019  (2)'!I26:K26+'mayo 2019   (2)'!I25:K25+'JUNIO  (2)'!I26:K26</f>
        <v>552</v>
      </c>
      <c r="J26" s="715"/>
      <c r="K26" s="716"/>
      <c r="L26" s="764">
        <f>+'ABRIL 2019  (2)'!L26:N26+'mayo 2019   (2)'!L25:N25+'JUNIO  (2)'!L26:N26</f>
        <v>1968</v>
      </c>
      <c r="M26" s="765"/>
      <c r="N26" s="765"/>
      <c r="O26" s="710">
        <f>+I26+'1 TRIMESTRE MFH'!O27:Q27</f>
        <v>942</v>
      </c>
      <c r="P26" s="696"/>
      <c r="Q26" s="711"/>
      <c r="R26" s="672">
        <f>+'JUNIO  (2)'!R26:T26</f>
        <v>2965</v>
      </c>
      <c r="S26" s="670"/>
      <c r="T26" s="670"/>
      <c r="U26" s="115">
        <f t="shared" si="0"/>
        <v>1.8885350318471337</v>
      </c>
      <c r="V26" s="392">
        <f>+'ABRIL 2019  (2)'!I26+'mayo 2019   (2)'!I25+'JUNIO  (2)'!I26</f>
        <v>552</v>
      </c>
      <c r="W26" s="392">
        <f t="shared" si="1"/>
        <v>0</v>
      </c>
      <c r="X26" s="399">
        <f>+'ABRIL 2019  (2)'!L26+'mayo 2019   (2)'!L25+'JUNIO  (2)'!L26</f>
        <v>1968</v>
      </c>
      <c r="Y26" s="392">
        <f t="shared" si="2"/>
        <v>0</v>
      </c>
      <c r="Z26" s="384">
        <f>+'JUNIO  (2)'!O26</f>
        <v>942</v>
      </c>
      <c r="AA26" s="392">
        <f t="shared" si="3"/>
        <v>0</v>
      </c>
      <c r="AB26" s="384">
        <f>+'JUNIO  (2)'!R26</f>
        <v>2965</v>
      </c>
      <c r="AC26" s="392">
        <f t="shared" si="4"/>
        <v>0</v>
      </c>
      <c r="AD26" s="375">
        <f t="shared" si="5"/>
        <v>1.8885350318471337</v>
      </c>
      <c r="AE26" s="393">
        <f t="shared" si="6"/>
        <v>0</v>
      </c>
    </row>
    <row r="27" spans="1:31" s="112" customFormat="1">
      <c r="A27" s="111"/>
      <c r="B27" s="548" t="s">
        <v>27</v>
      </c>
      <c r="C27" s="556"/>
      <c r="D27" s="557"/>
      <c r="E27" s="566"/>
      <c r="F27" s="567"/>
      <c r="G27" s="513"/>
      <c r="H27" s="513"/>
      <c r="I27" s="710"/>
      <c r="J27" s="694"/>
      <c r="K27" s="712"/>
      <c r="L27" s="701"/>
      <c r="M27" s="701"/>
      <c r="N27" s="701"/>
      <c r="O27" s="710"/>
      <c r="P27" s="694"/>
      <c r="Q27" s="712"/>
      <c r="R27" s="674"/>
      <c r="S27" s="675"/>
      <c r="T27" s="676"/>
      <c r="U27" s="115"/>
    </row>
    <row r="28" spans="1:31" s="112" customFormat="1" ht="15" customHeight="1">
      <c r="A28" s="111"/>
      <c r="B28" s="538" t="s">
        <v>28</v>
      </c>
      <c r="C28" s="553"/>
      <c r="D28" s="554"/>
      <c r="E28" s="541" t="s">
        <v>24</v>
      </c>
      <c r="F28" s="542"/>
      <c r="G28" s="551">
        <v>750</v>
      </c>
      <c r="H28" s="513"/>
      <c r="I28" s="714">
        <f>+'ABRIL 2019  (2)'!I28:K28+'mayo 2019   (2)'!I27:K27+'JUNIO  (2)'!I28:K28</f>
        <v>90</v>
      </c>
      <c r="J28" s="715"/>
      <c r="K28" s="716"/>
      <c r="L28" s="701">
        <v>61</v>
      </c>
      <c r="M28" s="701"/>
      <c r="N28" s="701"/>
      <c r="O28" s="710">
        <f>+I28+'1 TRIMESTRE MFH'!O29:Q29</f>
        <v>345</v>
      </c>
      <c r="P28" s="694"/>
      <c r="Q28" s="712"/>
      <c r="R28" s="677">
        <v>261</v>
      </c>
      <c r="S28" s="678"/>
      <c r="T28" s="666"/>
      <c r="U28" s="115">
        <f t="shared" si="0"/>
        <v>0.34799999999999998</v>
      </c>
      <c r="V28" s="392">
        <f>+'ABRIL 2019  (2)'!I28+'mayo 2019   (2)'!I27+'JUNIO  (2)'!I28</f>
        <v>90</v>
      </c>
      <c r="W28" s="392">
        <f t="shared" ref="W28:W29" si="7">+I28-V28</f>
        <v>0</v>
      </c>
      <c r="X28" s="399">
        <f>+'ABRIL 2019  (2)'!L28+'mayo 2019   (2)'!L27+'JUNIO  (2)'!L28</f>
        <v>61</v>
      </c>
      <c r="Y28" s="392">
        <f t="shared" ref="Y28:Y29" si="8">+L28-X28</f>
        <v>0</v>
      </c>
      <c r="Z28" s="384">
        <f>+'JUNIO  (2)'!O28</f>
        <v>345</v>
      </c>
      <c r="AA28" s="392">
        <f t="shared" ref="AA28:AA29" si="9">+O28-Z28</f>
        <v>0</v>
      </c>
      <c r="AB28" s="384">
        <f>+'JUNIO  (2)'!R28</f>
        <v>261</v>
      </c>
      <c r="AC28" s="392">
        <f t="shared" ref="AC28:AC29" si="10">+R28-AB28</f>
        <v>0</v>
      </c>
      <c r="AD28" s="375">
        <f t="shared" ref="AD28:AD29" si="11">+R28/G28</f>
        <v>0.34799999999999998</v>
      </c>
      <c r="AE28" s="393">
        <f t="shared" ref="AE28:AE29" si="12">+U28-AD28</f>
        <v>0</v>
      </c>
    </row>
    <row r="29" spans="1:31" s="112" customFormat="1" ht="15" customHeight="1">
      <c r="A29" s="111"/>
      <c r="B29" s="538" t="s">
        <v>29</v>
      </c>
      <c r="C29" s="553"/>
      <c r="D29" s="554"/>
      <c r="E29" s="541" t="s">
        <v>25</v>
      </c>
      <c r="F29" s="542"/>
      <c r="G29" s="551">
        <v>85</v>
      </c>
      <c r="H29" s="513"/>
      <c r="I29" s="714">
        <f>+'ABRIL 2019  (2)'!I29:K29+'mayo 2019   (2)'!I28:K28+'JUNIO  (2)'!I29:K29</f>
        <v>14</v>
      </c>
      <c r="J29" s="715"/>
      <c r="K29" s="716"/>
      <c r="L29" s="701">
        <v>6</v>
      </c>
      <c r="M29" s="701"/>
      <c r="N29" s="701"/>
      <c r="O29" s="710">
        <f>+I29+'1 TRIMESTRE MFH'!O30:Q30</f>
        <v>28</v>
      </c>
      <c r="P29" s="694"/>
      <c r="Q29" s="712"/>
      <c r="R29" s="677">
        <v>21</v>
      </c>
      <c r="S29" s="678"/>
      <c r="T29" s="666"/>
      <c r="U29" s="115">
        <f t="shared" si="0"/>
        <v>0.24705882352941178</v>
      </c>
      <c r="V29" s="392">
        <f>+'ABRIL 2019  (2)'!I29+'mayo 2019   (2)'!I28+'JUNIO  (2)'!I29</f>
        <v>14</v>
      </c>
      <c r="W29" s="392">
        <f t="shared" si="7"/>
        <v>0</v>
      </c>
      <c r="X29" s="399">
        <f>+'ABRIL 2019  (2)'!L29+'mayo 2019   (2)'!L28+'JUNIO  (2)'!L29</f>
        <v>6</v>
      </c>
      <c r="Y29" s="392">
        <f t="shared" si="8"/>
        <v>0</v>
      </c>
      <c r="Z29" s="384">
        <f>+'JUNIO  (2)'!O29</f>
        <v>28</v>
      </c>
      <c r="AA29" s="392">
        <f t="shared" si="9"/>
        <v>0</v>
      </c>
      <c r="AB29" s="384">
        <f>+'JUNIO  (2)'!R29</f>
        <v>21</v>
      </c>
      <c r="AC29" s="392">
        <f t="shared" si="10"/>
        <v>0</v>
      </c>
      <c r="AD29" s="375">
        <f t="shared" si="11"/>
        <v>0.24705882352941178</v>
      </c>
      <c r="AE29" s="393">
        <f t="shared" si="12"/>
        <v>0</v>
      </c>
    </row>
    <row r="30" spans="1:31" s="112" customFormat="1" ht="15" customHeight="1">
      <c r="A30" s="111"/>
      <c r="B30" s="548" t="s">
        <v>30</v>
      </c>
      <c r="C30" s="556"/>
      <c r="D30" s="557"/>
      <c r="E30" s="325"/>
      <c r="F30" s="326"/>
      <c r="G30" s="328"/>
      <c r="H30" s="327"/>
      <c r="I30" s="341"/>
      <c r="J30" s="339"/>
      <c r="K30" s="342"/>
      <c r="L30" s="343"/>
      <c r="M30" s="343"/>
      <c r="N30" s="343"/>
      <c r="O30" s="341"/>
      <c r="P30" s="339"/>
      <c r="Q30" s="342"/>
      <c r="R30" s="340"/>
      <c r="S30" s="340"/>
      <c r="T30" s="340"/>
      <c r="U30" s="115"/>
    </row>
    <row r="31" spans="1:31" s="112" customFormat="1" ht="15" customHeight="1">
      <c r="A31" s="111"/>
      <c r="B31" s="538" t="s">
        <v>28</v>
      </c>
      <c r="C31" s="553"/>
      <c r="D31" s="554"/>
      <c r="E31" s="541" t="s">
        <v>24</v>
      </c>
      <c r="F31" s="542"/>
      <c r="G31" s="551">
        <v>350</v>
      </c>
      <c r="H31" s="513"/>
      <c r="I31" s="714">
        <f>+'ABRIL 2019  (2)'!I31:K31+'mayo 2019   (2)'!I30:K30+'JUNIO  (2)'!I31:K31</f>
        <v>150</v>
      </c>
      <c r="J31" s="715"/>
      <c r="K31" s="716"/>
      <c r="L31" s="701">
        <v>0</v>
      </c>
      <c r="M31" s="701"/>
      <c r="N31" s="701"/>
      <c r="O31" s="710">
        <f>+I31+'1 TRIMESTRE MFH'!O32:Q32</f>
        <v>150</v>
      </c>
      <c r="P31" s="694"/>
      <c r="Q31" s="712"/>
      <c r="R31" s="677">
        <v>0</v>
      </c>
      <c r="S31" s="678"/>
      <c r="T31" s="666"/>
      <c r="U31" s="115">
        <f t="shared" si="0"/>
        <v>0</v>
      </c>
      <c r="V31" s="392">
        <f>+'ABRIL 2019  (2)'!I31+'mayo 2019   (2)'!I30+'JUNIO  (2)'!I31</f>
        <v>150</v>
      </c>
      <c r="W31" s="392">
        <f t="shared" ref="W31:W32" si="13">+I31-V31</f>
        <v>0</v>
      </c>
      <c r="X31" s="399">
        <f>+'ABRIL 2019  (2)'!L31+'mayo 2019   (2)'!L30+'JUNIO  (2)'!L31</f>
        <v>0</v>
      </c>
      <c r="Y31" s="392">
        <f t="shared" ref="Y31:Y32" si="14">+L31-X31</f>
        <v>0</v>
      </c>
      <c r="Z31" s="384">
        <f>+'JUNIO  (2)'!O31</f>
        <v>150</v>
      </c>
      <c r="AA31" s="392">
        <f t="shared" ref="AA31:AA32" si="15">+O31-Z31</f>
        <v>0</v>
      </c>
      <c r="AB31" s="384">
        <f>+'JUNIO  (2)'!R31</f>
        <v>0</v>
      </c>
      <c r="AC31" s="392">
        <f t="shared" ref="AC31:AC32" si="16">+R31-AB31</f>
        <v>0</v>
      </c>
      <c r="AD31" s="375">
        <f t="shared" ref="AD31:AD32" si="17">+R31/G31</f>
        <v>0</v>
      </c>
      <c r="AE31" s="393">
        <f t="shared" ref="AE31:AE32" si="18">+U31-AD31</f>
        <v>0</v>
      </c>
    </row>
    <row r="32" spans="1:31" s="112" customFormat="1" ht="15" customHeight="1">
      <c r="A32" s="111"/>
      <c r="B32" s="538" t="s">
        <v>29</v>
      </c>
      <c r="C32" s="553"/>
      <c r="D32" s="554"/>
      <c r="E32" s="541" t="s">
        <v>25</v>
      </c>
      <c r="F32" s="542"/>
      <c r="G32" s="551">
        <v>70</v>
      </c>
      <c r="H32" s="513"/>
      <c r="I32" s="714">
        <f>+'ABRIL 2019  (2)'!I32:K32+'mayo 2019   (2)'!I31:K31+'JUNIO  (2)'!I32:K32</f>
        <v>30</v>
      </c>
      <c r="J32" s="715"/>
      <c r="K32" s="716"/>
      <c r="L32" s="701">
        <v>0</v>
      </c>
      <c r="M32" s="701"/>
      <c r="N32" s="701"/>
      <c r="O32" s="710">
        <f>+I32+'1 TRIMESTRE MFH'!O33:Q33</f>
        <v>30</v>
      </c>
      <c r="P32" s="694"/>
      <c r="Q32" s="712"/>
      <c r="R32" s="677">
        <v>0</v>
      </c>
      <c r="S32" s="678"/>
      <c r="T32" s="666"/>
      <c r="U32" s="115">
        <f t="shared" si="0"/>
        <v>0</v>
      </c>
      <c r="V32" s="392">
        <f>+'ABRIL 2019  (2)'!I32+'mayo 2019   (2)'!I31+'JUNIO  (2)'!I32</f>
        <v>30</v>
      </c>
      <c r="W32" s="392">
        <f t="shared" si="13"/>
        <v>0</v>
      </c>
      <c r="X32" s="399">
        <f>+'ABRIL 2019  (2)'!L32+'mayo 2019   (2)'!L31+'JUNIO  (2)'!L32</f>
        <v>0</v>
      </c>
      <c r="Y32" s="392">
        <f t="shared" si="14"/>
        <v>0</v>
      </c>
      <c r="Z32" s="384">
        <f>+'JUNIO  (2)'!O32</f>
        <v>30</v>
      </c>
      <c r="AA32" s="392">
        <f t="shared" si="15"/>
        <v>0</v>
      </c>
      <c r="AB32" s="384">
        <f>+'JUNIO  (2)'!R32</f>
        <v>0</v>
      </c>
      <c r="AC32" s="392">
        <f t="shared" si="16"/>
        <v>0</v>
      </c>
      <c r="AD32" s="375">
        <f t="shared" si="17"/>
        <v>0</v>
      </c>
      <c r="AE32" s="393">
        <f t="shared" si="18"/>
        <v>0</v>
      </c>
    </row>
    <row r="33" spans="1:31" s="112" customFormat="1" ht="15" customHeight="1">
      <c r="A33" s="111"/>
      <c r="B33" s="548" t="s">
        <v>57</v>
      </c>
      <c r="C33" s="556"/>
      <c r="D33" s="557"/>
      <c r="E33" s="541"/>
      <c r="F33" s="542"/>
      <c r="G33" s="551"/>
      <c r="H33" s="513"/>
      <c r="I33" s="710"/>
      <c r="J33" s="694"/>
      <c r="K33" s="712"/>
      <c r="L33" s="701"/>
      <c r="M33" s="701"/>
      <c r="N33" s="701"/>
      <c r="O33" s="710"/>
      <c r="P33" s="694"/>
      <c r="Q33" s="712"/>
      <c r="R33" s="668"/>
      <c r="S33" s="668"/>
      <c r="T33" s="668"/>
      <c r="U33" s="115"/>
    </row>
    <row r="34" spans="1:31" s="112" customFormat="1">
      <c r="A34" s="111"/>
      <c r="B34" s="538" t="s">
        <v>28</v>
      </c>
      <c r="C34" s="553"/>
      <c r="D34" s="554"/>
      <c r="E34" s="541" t="s">
        <v>24</v>
      </c>
      <c r="F34" s="542"/>
      <c r="G34" s="551">
        <v>350</v>
      </c>
      <c r="H34" s="513"/>
      <c r="I34" s="714">
        <f>+'ABRIL 2019  (2)'!I34:K34+'mayo 2019   (2)'!I33:K33+'JUNIO  (2)'!I34:K34</f>
        <v>300</v>
      </c>
      <c r="J34" s="715"/>
      <c r="K34" s="716"/>
      <c r="L34" s="764">
        <f>+'ABRIL 2019  (2)'!L34:N34+'mayo 2019   (2)'!L33:N33+'JUNIO  (2)'!L34:N34</f>
        <v>188</v>
      </c>
      <c r="M34" s="765"/>
      <c r="N34" s="765"/>
      <c r="O34" s="710">
        <f>+I34+'1 TRIMESTRE MFH'!O35:Q35</f>
        <v>300</v>
      </c>
      <c r="P34" s="694"/>
      <c r="Q34" s="712"/>
      <c r="R34" s="668">
        <v>188</v>
      </c>
      <c r="S34" s="668"/>
      <c r="T34" s="668"/>
      <c r="U34" s="115">
        <f t="shared" si="0"/>
        <v>0.53714285714285714</v>
      </c>
      <c r="V34" s="392">
        <f>+'ABRIL 2019  (2)'!I34+'mayo 2019   (2)'!I33+'JUNIO  (2)'!I34</f>
        <v>300</v>
      </c>
      <c r="W34" s="392">
        <f t="shared" ref="W34:W35" si="19">+I34-V34</f>
        <v>0</v>
      </c>
      <c r="X34" s="399">
        <f>+'ABRIL 2019  (2)'!L34+'mayo 2019   (2)'!L33+'JUNIO  (2)'!L34</f>
        <v>188</v>
      </c>
      <c r="Y34" s="392">
        <f t="shared" ref="Y34:Y35" si="20">+L34-X34</f>
        <v>0</v>
      </c>
      <c r="Z34" s="384">
        <f>+'JUNIO  (2)'!O34</f>
        <v>300</v>
      </c>
      <c r="AA34" s="392">
        <f t="shared" ref="AA34:AA35" si="21">+O34-Z34</f>
        <v>0</v>
      </c>
      <c r="AB34" s="384">
        <f>+'JUNIO  (2)'!R34</f>
        <v>188</v>
      </c>
      <c r="AC34" s="392">
        <f t="shared" ref="AC34:AC35" si="22">+R34-AB34</f>
        <v>0</v>
      </c>
      <c r="AD34" s="375">
        <f t="shared" ref="AD34:AD35" si="23">+R34/G34</f>
        <v>0.53714285714285714</v>
      </c>
      <c r="AE34" s="393">
        <f t="shared" ref="AE34:AE35" si="24">+U34-AD34</f>
        <v>0</v>
      </c>
    </row>
    <row r="35" spans="1:31" s="112" customFormat="1" ht="15" customHeight="1">
      <c r="A35" s="111"/>
      <c r="B35" s="538" t="s">
        <v>29</v>
      </c>
      <c r="C35" s="553"/>
      <c r="D35" s="554"/>
      <c r="E35" s="541" t="s">
        <v>25</v>
      </c>
      <c r="F35" s="542"/>
      <c r="G35" s="562">
        <v>120</v>
      </c>
      <c r="H35" s="563"/>
      <c r="I35" s="714">
        <f>+'ABRIL 2019  (2)'!I35:K35+'mayo 2019   (2)'!I34:K34+'JUNIO  (2)'!I35:K35</f>
        <v>90</v>
      </c>
      <c r="J35" s="715"/>
      <c r="K35" s="716"/>
      <c r="L35" s="764">
        <f>+'ABRIL 2019  (2)'!L35:N35+'mayo 2019   (2)'!L34:N34+'JUNIO  (2)'!L35:N35</f>
        <v>11</v>
      </c>
      <c r="M35" s="765"/>
      <c r="N35" s="765"/>
      <c r="O35" s="710">
        <f>+I35+'1 TRIMESTRE MFH'!O36:Q36</f>
        <v>90</v>
      </c>
      <c r="P35" s="694"/>
      <c r="Q35" s="712"/>
      <c r="R35" s="668">
        <v>11</v>
      </c>
      <c r="S35" s="666"/>
      <c r="T35" s="666"/>
      <c r="U35" s="115">
        <f t="shared" si="0"/>
        <v>9.166666666666666E-2</v>
      </c>
      <c r="V35" s="392">
        <f>+'ABRIL 2019  (2)'!I35+'mayo 2019   (2)'!I34+'JUNIO  (2)'!I35</f>
        <v>90</v>
      </c>
      <c r="W35" s="392">
        <f t="shared" si="19"/>
        <v>0</v>
      </c>
      <c r="X35" s="399">
        <f>+'ABRIL 2019  (2)'!L35+'mayo 2019   (2)'!L34+'JUNIO  (2)'!L35</f>
        <v>11</v>
      </c>
      <c r="Y35" s="392">
        <f t="shared" si="20"/>
        <v>0</v>
      </c>
      <c r="Z35" s="384">
        <f>+'JUNIO  (2)'!O35</f>
        <v>90</v>
      </c>
      <c r="AA35" s="392">
        <f t="shared" si="21"/>
        <v>0</v>
      </c>
      <c r="AB35" s="384">
        <f>+'JUNIO  (2)'!R35</f>
        <v>11</v>
      </c>
      <c r="AC35" s="392">
        <f t="shared" si="22"/>
        <v>0</v>
      </c>
      <c r="AD35" s="375">
        <f t="shared" si="23"/>
        <v>9.166666666666666E-2</v>
      </c>
      <c r="AE35" s="393">
        <f t="shared" si="24"/>
        <v>0</v>
      </c>
    </row>
    <row r="36" spans="1:31" s="112" customFormat="1">
      <c r="A36" s="111"/>
      <c r="B36" s="548" t="s">
        <v>31</v>
      </c>
      <c r="C36" s="556"/>
      <c r="D36" s="557"/>
      <c r="E36" s="541"/>
      <c r="F36" s="542"/>
      <c r="G36" s="551"/>
      <c r="H36" s="513"/>
      <c r="I36" s="710"/>
      <c r="J36" s="694"/>
      <c r="K36" s="712"/>
      <c r="L36" s="701"/>
      <c r="M36" s="701"/>
      <c r="N36" s="701"/>
      <c r="O36" s="710"/>
      <c r="P36" s="694"/>
      <c r="Q36" s="712"/>
      <c r="R36" s="668"/>
      <c r="S36" s="668"/>
      <c r="T36" s="668"/>
      <c r="U36" s="115"/>
    </row>
    <row r="37" spans="1:31" s="112" customFormat="1">
      <c r="A37" s="111"/>
      <c r="B37" s="538" t="s">
        <v>32</v>
      </c>
      <c r="C37" s="553"/>
      <c r="D37" s="554"/>
      <c r="E37" s="541" t="s">
        <v>25</v>
      </c>
      <c r="F37" s="542"/>
      <c r="G37" s="551">
        <v>6</v>
      </c>
      <c r="H37" s="513"/>
      <c r="I37" s="714">
        <f>+'ABRIL 2019  (2)'!I37:K37+'mayo 2019   (2)'!I36:K36+'JUNIO  (2)'!I37:K37</f>
        <v>2</v>
      </c>
      <c r="J37" s="715"/>
      <c r="K37" s="716"/>
      <c r="L37" s="764">
        <f>+'ABRIL 2019  (2)'!L37:N37+'mayo 2019   (2)'!L36:N36+'JUNIO  (2)'!L37:N37</f>
        <v>1</v>
      </c>
      <c r="M37" s="765"/>
      <c r="N37" s="765"/>
      <c r="O37" s="710">
        <f>+I37+'1 TRIMESTRE MFH'!O38:Q38</f>
        <v>2</v>
      </c>
      <c r="P37" s="694"/>
      <c r="Q37" s="712"/>
      <c r="R37" s="668">
        <v>5</v>
      </c>
      <c r="S37" s="668"/>
      <c r="T37" s="668"/>
      <c r="U37" s="115">
        <f t="shared" si="0"/>
        <v>0.83333333333333337</v>
      </c>
      <c r="V37" s="392">
        <f>+'ABRIL 2019  (2)'!I37+'mayo 2019   (2)'!I36+'JUNIO  (2)'!I37</f>
        <v>2</v>
      </c>
      <c r="W37" s="392">
        <f>+I37-V37</f>
        <v>0</v>
      </c>
      <c r="X37" s="399">
        <f>+'ABRIL 2019  (2)'!L37+'mayo 2019   (2)'!L36+'JUNIO  (2)'!L37</f>
        <v>1</v>
      </c>
      <c r="Y37" s="392">
        <f>+L37-X37</f>
        <v>0</v>
      </c>
      <c r="Z37" s="384">
        <f>+'JUNIO  (2)'!O37</f>
        <v>2</v>
      </c>
      <c r="AA37" s="392">
        <f>+O37-Z37</f>
        <v>0</v>
      </c>
      <c r="AB37" s="384">
        <f>+'JUNIO  (2)'!R37</f>
        <v>5</v>
      </c>
      <c r="AC37" s="392">
        <f>+R37-AB37</f>
        <v>0</v>
      </c>
      <c r="AD37" s="375">
        <f>+R37/G37</f>
        <v>0.83333333333333337</v>
      </c>
      <c r="AE37" s="393">
        <f>+U37-AD37</f>
        <v>0</v>
      </c>
    </row>
    <row r="38" spans="1:31" s="112" customFormat="1">
      <c r="A38" s="111"/>
      <c r="B38" s="548" t="s">
        <v>33</v>
      </c>
      <c r="C38" s="556"/>
      <c r="D38" s="557"/>
      <c r="E38" s="541"/>
      <c r="F38" s="558"/>
      <c r="G38" s="513"/>
      <c r="H38" s="514"/>
      <c r="I38" s="710"/>
      <c r="J38" s="696"/>
      <c r="K38" s="711"/>
      <c r="L38" s="701"/>
      <c r="M38" s="709"/>
      <c r="N38" s="709"/>
      <c r="O38" s="710"/>
      <c r="P38" s="696"/>
      <c r="Q38" s="711"/>
      <c r="R38" s="668"/>
      <c r="S38" s="666"/>
      <c r="T38" s="666"/>
      <c r="U38" s="115"/>
    </row>
    <row r="39" spans="1:31" s="112" customFormat="1" ht="14.25" customHeight="1">
      <c r="A39" s="111"/>
      <c r="B39" s="538" t="s">
        <v>59</v>
      </c>
      <c r="C39" s="553"/>
      <c r="D39" s="554"/>
      <c r="E39" s="541" t="s">
        <v>25</v>
      </c>
      <c r="F39" s="542"/>
      <c r="G39" s="551">
        <v>12</v>
      </c>
      <c r="H39" s="513"/>
      <c r="I39" s="714">
        <f>+'ABRIL 2019  (2)'!I39:K39+'mayo 2019   (2)'!I38:K38+'JUNIO  (2)'!I39:K39</f>
        <v>3</v>
      </c>
      <c r="J39" s="715"/>
      <c r="K39" s="716"/>
      <c r="L39" s="764">
        <f>+'ABRIL 2019  (2)'!L39:N39+'mayo 2019   (2)'!L38:N38+'JUNIO  (2)'!L39:N39</f>
        <v>3</v>
      </c>
      <c r="M39" s="765"/>
      <c r="N39" s="765"/>
      <c r="O39" s="710">
        <v>6</v>
      </c>
      <c r="P39" s="694"/>
      <c r="Q39" s="712"/>
      <c r="R39" s="665">
        <v>6</v>
      </c>
      <c r="S39" s="668"/>
      <c r="T39" s="673"/>
      <c r="U39" s="115">
        <f t="shared" si="0"/>
        <v>0.5</v>
      </c>
      <c r="V39" s="392">
        <f>+'ABRIL 2019  (2)'!I39+'mayo 2019   (2)'!I38+'JUNIO  (2)'!I39</f>
        <v>3</v>
      </c>
      <c r="W39" s="392">
        <f>+I39-V39</f>
        <v>0</v>
      </c>
      <c r="X39" s="399">
        <f>+'ABRIL 2019  (2)'!L39+'mayo 2019   (2)'!L38+'JUNIO  (2)'!L39</f>
        <v>3</v>
      </c>
      <c r="Y39" s="392">
        <f>+L39-X39</f>
        <v>0</v>
      </c>
      <c r="Z39" s="384">
        <f>+'JUNIO  (2)'!O39</f>
        <v>6</v>
      </c>
      <c r="AA39" s="392">
        <f>+O39-Z39</f>
        <v>0</v>
      </c>
      <c r="AB39" s="384">
        <f>+'JUNIO  (2)'!R39</f>
        <v>6</v>
      </c>
      <c r="AC39" s="392">
        <f>+R39-AB39</f>
        <v>0</v>
      </c>
      <c r="AD39" s="375">
        <f>+R39/G39</f>
        <v>0.5</v>
      </c>
      <c r="AE39" s="393">
        <f>+U39-AD39</f>
        <v>0</v>
      </c>
    </row>
    <row r="40" spans="1:31" s="112" customFormat="1">
      <c r="A40" s="111"/>
      <c r="B40" s="538" t="s">
        <v>34</v>
      </c>
      <c r="C40" s="553"/>
      <c r="D40" s="554"/>
      <c r="E40" s="541" t="s">
        <v>25</v>
      </c>
      <c r="F40" s="542"/>
      <c r="G40" s="551">
        <v>12</v>
      </c>
      <c r="H40" s="513"/>
      <c r="I40" s="714">
        <f>+'ABRIL 2019  (2)'!I40:K40+'mayo 2019   (2)'!I39:K39+'JUNIO  (2)'!I40:K40</f>
        <v>3</v>
      </c>
      <c r="J40" s="715"/>
      <c r="K40" s="716"/>
      <c r="L40" s="764">
        <f>+'ABRIL 2019  (2)'!L40:N40+'mayo 2019   (2)'!L39:N39+'JUNIO  (2)'!L40:N40</f>
        <v>3</v>
      </c>
      <c r="M40" s="765"/>
      <c r="N40" s="765"/>
      <c r="O40" s="710">
        <v>6</v>
      </c>
      <c r="P40" s="694"/>
      <c r="Q40" s="712"/>
      <c r="R40" s="668">
        <v>6</v>
      </c>
      <c r="S40" s="668"/>
      <c r="T40" s="668"/>
      <c r="U40" s="115">
        <f t="shared" si="0"/>
        <v>0.5</v>
      </c>
      <c r="V40" s="392">
        <f>+'ABRIL 2019  (2)'!I40+'mayo 2019   (2)'!I39+'JUNIO  (2)'!I40</f>
        <v>3</v>
      </c>
      <c r="W40" s="392">
        <f>+I40-V40</f>
        <v>0</v>
      </c>
      <c r="X40" s="399">
        <f>+'ABRIL 2019  (2)'!L40+'mayo 2019   (2)'!L39+'JUNIO  (2)'!L40</f>
        <v>3</v>
      </c>
      <c r="Y40" s="392">
        <f>+L40-X40</f>
        <v>0</v>
      </c>
      <c r="Z40" s="384">
        <f>+'JUNIO  (2)'!O40</f>
        <v>6</v>
      </c>
      <c r="AA40" s="392">
        <f>+O40-Z40</f>
        <v>0</v>
      </c>
      <c r="AB40" s="384">
        <f>+'JUNIO  (2)'!R40</f>
        <v>6</v>
      </c>
      <c r="AC40" s="392">
        <f>+R40-AB40</f>
        <v>0</v>
      </c>
      <c r="AD40" s="375">
        <f>+R40/G40</f>
        <v>0.5</v>
      </c>
      <c r="AE40" s="393">
        <f>+U40-AD40</f>
        <v>0</v>
      </c>
    </row>
    <row r="41" spans="1:31" s="112" customFormat="1">
      <c r="A41" s="111"/>
      <c r="B41" s="548" t="s">
        <v>35</v>
      </c>
      <c r="C41" s="549"/>
      <c r="D41" s="550"/>
      <c r="E41" s="541"/>
      <c r="F41" s="542"/>
      <c r="G41" s="513"/>
      <c r="H41" s="514"/>
      <c r="I41" s="710"/>
      <c r="J41" s="696"/>
      <c r="K41" s="711"/>
      <c r="L41" s="701"/>
      <c r="M41" s="709"/>
      <c r="N41" s="709"/>
      <c r="O41" s="710"/>
      <c r="P41" s="696"/>
      <c r="Q41" s="711"/>
      <c r="R41" s="668"/>
      <c r="S41" s="666"/>
      <c r="T41" s="666"/>
      <c r="U41" s="115"/>
    </row>
    <row r="42" spans="1:31" s="112" customFormat="1" ht="15.75" thickBot="1">
      <c r="A42" s="111"/>
      <c r="B42" s="538" t="s">
        <v>35</v>
      </c>
      <c r="C42" s="539"/>
      <c r="D42" s="540"/>
      <c r="E42" s="541" t="s">
        <v>25</v>
      </c>
      <c r="F42" s="542"/>
      <c r="G42" s="513">
        <v>1</v>
      </c>
      <c r="H42" s="514"/>
      <c r="I42" s="706">
        <v>0</v>
      </c>
      <c r="J42" s="707"/>
      <c r="K42" s="708"/>
      <c r="L42" s="701">
        <v>0</v>
      </c>
      <c r="M42" s="709"/>
      <c r="N42" s="709"/>
      <c r="O42" s="706">
        <v>0</v>
      </c>
      <c r="P42" s="707"/>
      <c r="Q42" s="708"/>
      <c r="R42" s="720">
        <v>0</v>
      </c>
      <c r="S42" s="680"/>
      <c r="T42" s="680"/>
      <c r="U42" s="115">
        <f t="shared" si="0"/>
        <v>0</v>
      </c>
      <c r="V42" s="392">
        <f>+'ABRIL 2019  (2)'!I42+'mayo 2019   (2)'!I41+'JUNIO  (2)'!I42</f>
        <v>0</v>
      </c>
      <c r="W42" s="392">
        <f>+I42-V42</f>
        <v>0</v>
      </c>
      <c r="X42" s="399">
        <f>+'ABRIL 2019  (2)'!L42+'mayo 2019   (2)'!L41+'JUNIO  (2)'!L42</f>
        <v>0</v>
      </c>
      <c r="Y42" s="392">
        <f>+L42-X42</f>
        <v>0</v>
      </c>
      <c r="Z42" s="384">
        <f>+'JUNIO  (2)'!O42</f>
        <v>0</v>
      </c>
      <c r="AA42" s="392">
        <f>+O42-Z42</f>
        <v>0</v>
      </c>
      <c r="AB42" s="384">
        <f>+'JUNIO  (2)'!R42</f>
        <v>0</v>
      </c>
      <c r="AC42" s="392">
        <f>+R42-AB42</f>
        <v>0</v>
      </c>
      <c r="AD42" s="375">
        <f>+R42/G42</f>
        <v>0</v>
      </c>
      <c r="AE42" s="393">
        <f>+U42-AD42</f>
        <v>0</v>
      </c>
    </row>
    <row r="43" spans="1:31" ht="15.75" thickBot="1">
      <c r="A43" s="349"/>
      <c r="B43" s="515" t="s">
        <v>36</v>
      </c>
      <c r="C43" s="516"/>
      <c r="D43" s="516"/>
      <c r="E43" s="516"/>
      <c r="F43" s="516"/>
      <c r="G43" s="517"/>
      <c r="H43" s="518"/>
      <c r="I43" s="518"/>
      <c r="J43" s="518"/>
      <c r="K43" s="518"/>
      <c r="L43" s="518"/>
      <c r="M43" s="518"/>
      <c r="N43" s="519"/>
      <c r="O43" s="517"/>
      <c r="P43" s="518"/>
      <c r="Q43" s="518"/>
      <c r="R43" s="518"/>
      <c r="S43" s="518"/>
      <c r="T43" s="518"/>
      <c r="U43" s="519"/>
    </row>
    <row r="44" spans="1:31" ht="15.75" thickBot="1">
      <c r="B44" s="5"/>
      <c r="C44" s="6"/>
      <c r="D44" s="7"/>
      <c r="E44" s="8"/>
      <c r="F44" s="9"/>
      <c r="G44" s="10"/>
      <c r="H44" s="11"/>
      <c r="I44" s="12"/>
      <c r="J44" s="12"/>
      <c r="K44" s="13"/>
      <c r="L44" s="12"/>
      <c r="M44" s="13"/>
      <c r="N44" s="12"/>
      <c r="O44" s="12"/>
      <c r="P44" s="12"/>
      <c r="Q44" s="12"/>
      <c r="R44" s="13"/>
      <c r="S44" s="12"/>
      <c r="T44" s="10"/>
      <c r="U44" s="12"/>
    </row>
    <row r="45" spans="1:31" ht="16.5" thickBot="1">
      <c r="A45" s="349"/>
      <c r="B45" s="520" t="s">
        <v>37</v>
      </c>
      <c r="C45" s="521"/>
      <c r="D45" s="521"/>
      <c r="E45" s="521"/>
      <c r="F45" s="522"/>
      <c r="G45" s="526" t="s">
        <v>38</v>
      </c>
      <c r="H45" s="527"/>
      <c r="I45" s="527"/>
      <c r="J45" s="527"/>
      <c r="K45" s="527"/>
      <c r="L45" s="527"/>
      <c r="M45" s="527"/>
      <c r="N45" s="527"/>
      <c r="O45" s="527"/>
      <c r="P45" s="527"/>
      <c r="Q45" s="527"/>
      <c r="R45" s="527"/>
      <c r="S45" s="527"/>
      <c r="T45" s="527"/>
      <c r="U45" s="528"/>
    </row>
    <row r="46" spans="1:31" ht="15.75" customHeight="1" thickBot="1">
      <c r="A46" s="349"/>
      <c r="B46" s="523"/>
      <c r="C46" s="524"/>
      <c r="D46" s="524"/>
      <c r="E46" s="524"/>
      <c r="F46" s="525"/>
      <c r="G46" s="529" t="s">
        <v>39</v>
      </c>
      <c r="H46" s="530"/>
      <c r="I46" s="756" t="s">
        <v>85</v>
      </c>
      <c r="J46" s="757"/>
      <c r="K46" s="757"/>
      <c r="L46" s="757"/>
      <c r="M46" s="757"/>
      <c r="N46" s="757"/>
      <c r="O46" s="756" t="s">
        <v>86</v>
      </c>
      <c r="P46" s="757"/>
      <c r="Q46" s="757"/>
      <c r="R46" s="757"/>
      <c r="S46" s="757"/>
      <c r="T46" s="757"/>
      <c r="U46" s="757"/>
    </row>
    <row r="47" spans="1:31" ht="15.75" thickBot="1">
      <c r="A47" s="349"/>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137</v>
      </c>
      <c r="W47" s="607"/>
      <c r="X47" s="606" t="s">
        <v>138</v>
      </c>
      <c r="Y47" s="607"/>
      <c r="Z47" s="606" t="s">
        <v>139</v>
      </c>
      <c r="AA47" s="607"/>
      <c r="AB47" s="606" t="s">
        <v>140</v>
      </c>
      <c r="AC47" s="607"/>
      <c r="AD47" s="606" t="s">
        <v>136</v>
      </c>
      <c r="AE47" s="607"/>
    </row>
    <row r="48" spans="1:31" ht="30.75" customHeight="1" thickBot="1">
      <c r="A48" s="349"/>
      <c r="B48" s="523"/>
      <c r="C48" s="524"/>
      <c r="D48" s="524"/>
      <c r="E48" s="524"/>
      <c r="F48" s="525"/>
      <c r="G48" s="533"/>
      <c r="H48" s="534"/>
      <c r="I48" s="323" t="s">
        <v>41</v>
      </c>
      <c r="J48" s="322" t="s">
        <v>42</v>
      </c>
      <c r="K48" s="322" t="s">
        <v>43</v>
      </c>
      <c r="L48" s="323" t="s">
        <v>41</v>
      </c>
      <c r="M48" s="322" t="s">
        <v>42</v>
      </c>
      <c r="N48" s="324" t="s">
        <v>43</v>
      </c>
      <c r="O48" s="14" t="s">
        <v>41</v>
      </c>
      <c r="P48" s="323" t="s">
        <v>42</v>
      </c>
      <c r="Q48" s="15" t="s">
        <v>43</v>
      </c>
      <c r="R48" s="16" t="s">
        <v>41</v>
      </c>
      <c r="S48" s="330" t="s">
        <v>42</v>
      </c>
      <c r="T48" s="322" t="s">
        <v>43</v>
      </c>
      <c r="U48" s="509"/>
      <c r="V48" s="608"/>
      <c r="W48" s="609"/>
      <c r="X48" s="608"/>
      <c r="Y48" s="609"/>
      <c r="Z48" s="608"/>
      <c r="AA48" s="609"/>
      <c r="AB48" s="608"/>
      <c r="AC48" s="609"/>
      <c r="AD48" s="608"/>
      <c r="AE48" s="609"/>
    </row>
    <row r="49" spans="1:31" ht="15.75" thickBot="1">
      <c r="A49" s="349"/>
      <c r="B49" s="651" t="s">
        <v>44</v>
      </c>
      <c r="C49" s="652"/>
      <c r="D49" s="652"/>
      <c r="E49" s="652"/>
      <c r="F49" s="652"/>
      <c r="G49" s="652"/>
      <c r="H49" s="652"/>
      <c r="I49" s="652"/>
      <c r="J49" s="652"/>
      <c r="K49" s="652"/>
      <c r="L49" s="652"/>
      <c r="M49" s="652"/>
      <c r="N49" s="652"/>
      <c r="O49" s="652"/>
      <c r="P49" s="652"/>
      <c r="Q49" s="652"/>
      <c r="R49" s="652"/>
      <c r="S49" s="652"/>
      <c r="T49" s="652"/>
      <c r="U49" s="653"/>
    </row>
    <row r="50" spans="1:31" ht="15.75" thickBot="1">
      <c r="A50" s="4"/>
      <c r="B50" s="510" t="s">
        <v>22</v>
      </c>
      <c r="C50" s="511"/>
      <c r="D50" s="511"/>
      <c r="E50" s="511"/>
      <c r="F50" s="511"/>
      <c r="G50" s="512"/>
      <c r="H50" s="512"/>
      <c r="I50" s="329"/>
      <c r="J50" s="329"/>
      <c r="K50" s="329"/>
      <c r="L50" s="329"/>
      <c r="M50" s="329"/>
      <c r="N50" s="329"/>
      <c r="O50" s="329"/>
      <c r="P50" s="329"/>
      <c r="Q50" s="329"/>
      <c r="R50" s="329"/>
      <c r="S50" s="329"/>
      <c r="T50" s="329"/>
      <c r="U50" s="104"/>
    </row>
    <row r="51" spans="1:31" ht="36" customHeight="1">
      <c r="A51" s="4"/>
      <c r="B51" s="417" t="s">
        <v>88</v>
      </c>
      <c r="C51" s="502"/>
      <c r="D51" s="502"/>
      <c r="E51" s="502"/>
      <c r="F51" s="419"/>
      <c r="G51" s="643">
        <v>5000</v>
      </c>
      <c r="H51" s="644"/>
      <c r="I51" s="205"/>
      <c r="J51" s="206"/>
      <c r="K51" s="207"/>
      <c r="L51" s="208"/>
      <c r="M51" s="207"/>
      <c r="N51" s="208"/>
      <c r="O51" s="207"/>
      <c r="P51" s="208"/>
      <c r="Q51" s="207"/>
      <c r="R51" s="208"/>
      <c r="S51" s="207"/>
      <c r="T51" s="208"/>
      <c r="U51" s="29"/>
      <c r="V51" s="52">
        <f>+'ENERO 2019 (2)'!J51+'FEBRERRO 2019  (2)'!J51+'MARZO 2019 (3)'!J51</f>
        <v>0</v>
      </c>
      <c r="W51" s="52">
        <f>+J51-V51</f>
        <v>0</v>
      </c>
      <c r="X51" s="52">
        <f>+'ENERO 2019 (2)'!M51+'FEBRERRO 2019  (2)'!M51+'MARZO 2019 (3)'!M51</f>
        <v>0</v>
      </c>
      <c r="Y51" s="52">
        <f>+M51-X51</f>
        <v>0</v>
      </c>
      <c r="Z51" s="52">
        <f>+'MARZO 2019 (3)'!P51</f>
        <v>0</v>
      </c>
      <c r="AA51" s="52">
        <f>+P51-Z51</f>
        <v>0</v>
      </c>
      <c r="AB51" s="52">
        <f>+'MARZO 2019 (3)'!S51</f>
        <v>0</v>
      </c>
      <c r="AC51" s="52">
        <f>+S51-AB51</f>
        <v>0</v>
      </c>
      <c r="AD51" s="375">
        <f>+AB51/G51</f>
        <v>0</v>
      </c>
      <c r="AE51" s="394">
        <f>+U51-AD51</f>
        <v>0</v>
      </c>
    </row>
    <row r="52" spans="1:31" ht="21.75" customHeight="1">
      <c r="A52" s="4"/>
      <c r="B52" s="417" t="s">
        <v>89</v>
      </c>
      <c r="C52" s="418"/>
      <c r="D52" s="418"/>
      <c r="E52" s="418"/>
      <c r="F52" s="419"/>
      <c r="G52" s="640">
        <v>138000</v>
      </c>
      <c r="H52" s="641"/>
      <c r="I52" s="176"/>
      <c r="J52" s="41">
        <f>+'ABRIL 2019  (2)'!J52+'mayo 2019   (2)'!J51+'JUNIO  (2)'!J52</f>
        <v>34500</v>
      </c>
      <c r="K52" s="203"/>
      <c r="L52" s="57"/>
      <c r="M52" s="395">
        <f>+'ABRIL 2019  (2)'!M52+'mayo 2019   (2)'!M51+'JUNIO  (2)'!M52</f>
        <v>31200.770000000004</v>
      </c>
      <c r="N52" s="57">
        <v>0</v>
      </c>
      <c r="O52" s="146">
        <v>0</v>
      </c>
      <c r="P52" s="139">
        <v>69000</v>
      </c>
      <c r="Q52" s="146">
        <v>0</v>
      </c>
      <c r="R52" s="146">
        <v>0</v>
      </c>
      <c r="S52" s="396">
        <f>+'JUNIO  (2)'!S52</f>
        <v>62813.73</v>
      </c>
      <c r="T52" s="146">
        <v>0</v>
      </c>
      <c r="U52" s="18">
        <f>S52*100/G52/100</f>
        <v>0.45517195652173909</v>
      </c>
      <c r="V52" s="52">
        <f>+'ABRIL 2019  (2)'!J52+'mayo 2019   (2)'!J51+'JUNIO  (2)'!J52</f>
        <v>34500</v>
      </c>
      <c r="W52" s="52">
        <f t="shared" ref="W52" si="25">+J52-V52</f>
        <v>0</v>
      </c>
      <c r="X52" s="52">
        <f>+'ABRIL 2019  (2)'!M52+'mayo 2019   (2)'!M51+'JUNIO  (2)'!M52</f>
        <v>31200.770000000004</v>
      </c>
      <c r="Y52" s="52">
        <f t="shared" ref="Y52" si="26">+M52-X52</f>
        <v>0</v>
      </c>
      <c r="Z52" s="52">
        <f>+'JUNIO  (2)'!P52</f>
        <v>69000</v>
      </c>
      <c r="AA52" s="52">
        <f t="shared" ref="AA52" si="27">+P52-Z52</f>
        <v>0</v>
      </c>
      <c r="AB52" s="52">
        <f>+'JUNIO  (2)'!S52</f>
        <v>62813.73</v>
      </c>
      <c r="AC52" s="52">
        <f t="shared" ref="AC52" si="28">+S52-AB52</f>
        <v>0</v>
      </c>
      <c r="AD52" s="375">
        <f t="shared" ref="AD52" si="29">+AB52/G52</f>
        <v>0.45517195652173914</v>
      </c>
      <c r="AE52" s="394">
        <f t="shared" ref="AE52" si="30">+U52-AD52</f>
        <v>0</v>
      </c>
    </row>
    <row r="53" spans="1:31">
      <c r="A53" s="4"/>
      <c r="B53" s="417" t="s">
        <v>90</v>
      </c>
      <c r="C53" s="418"/>
      <c r="D53" s="418"/>
      <c r="E53" s="418"/>
      <c r="F53" s="419"/>
      <c r="G53" s="640">
        <v>6500</v>
      </c>
      <c r="H53" s="641"/>
      <c r="I53" s="174"/>
      <c r="J53" s="41">
        <f>+'ABRIL 2019  (2)'!J53+'mayo 2019   (2)'!J52+'JUNIO  (2)'!J53</f>
        <v>0</v>
      </c>
      <c r="K53" s="203"/>
      <c r="L53" s="57"/>
      <c r="M53" s="203"/>
      <c r="N53" s="57"/>
      <c r="O53" s="203"/>
      <c r="P53" s="57"/>
      <c r="Q53" s="203"/>
      <c r="R53" s="57"/>
      <c r="S53" s="203"/>
      <c r="T53" s="57"/>
      <c r="U53" s="19"/>
      <c r="V53" s="52">
        <f>+'ABRIL 2019  (2)'!J53+'mayo 2019   (2)'!J52+'JUNIO  (2)'!J53</f>
        <v>0</v>
      </c>
      <c r="W53" s="52">
        <f t="shared" ref="W53:W69" si="31">+J53-V53</f>
        <v>0</v>
      </c>
      <c r="X53" s="52">
        <f>+'ABRIL 2019  (2)'!M53+'mayo 2019   (2)'!M52+'JUNIO  (2)'!M53</f>
        <v>0</v>
      </c>
      <c r="Y53" s="52">
        <f t="shared" ref="Y53:Y69" si="32">+M53-X53</f>
        <v>0</v>
      </c>
      <c r="Z53" s="52">
        <f>+'JUNIO  (2)'!P53</f>
        <v>0</v>
      </c>
      <c r="AA53" s="52">
        <f t="shared" ref="AA53:AA69" si="33">+P53-Z53</f>
        <v>0</v>
      </c>
      <c r="AB53" s="52">
        <f>+'JUNIO  (2)'!S53</f>
        <v>0</v>
      </c>
      <c r="AC53" s="52">
        <f t="shared" ref="AC53:AC69" si="34">+S53-AB53</f>
        <v>0</v>
      </c>
      <c r="AD53" s="375">
        <f t="shared" ref="AD53:AD69" si="35">+AB53/G53</f>
        <v>0</v>
      </c>
      <c r="AE53" s="394">
        <f t="shared" ref="AE53:AE69" si="36">+U53-AD53</f>
        <v>0</v>
      </c>
    </row>
    <row r="54" spans="1:31">
      <c r="A54" s="4"/>
      <c r="B54" s="417" t="s">
        <v>91</v>
      </c>
      <c r="C54" s="418"/>
      <c r="D54" s="418"/>
      <c r="E54" s="418"/>
      <c r="F54" s="419"/>
      <c r="G54" s="640">
        <v>6000</v>
      </c>
      <c r="H54" s="641"/>
      <c r="I54" s="174"/>
      <c r="J54" s="41">
        <f>+'ABRIL 2019  (2)'!J54+'mayo 2019   (2)'!J53+'JUNIO  (2)'!J54</f>
        <v>0</v>
      </c>
      <c r="K54" s="203"/>
      <c r="L54" s="57"/>
      <c r="M54" s="203"/>
      <c r="N54" s="57"/>
      <c r="O54" s="203"/>
      <c r="P54" s="57"/>
      <c r="Q54" s="203"/>
      <c r="R54" s="57"/>
      <c r="S54" s="203"/>
      <c r="T54" s="57"/>
      <c r="U54" s="19"/>
      <c r="V54" s="52">
        <f>+'ABRIL 2019  (2)'!J54+'mayo 2019   (2)'!J53+'JUNIO  (2)'!J54</f>
        <v>0</v>
      </c>
      <c r="W54" s="52">
        <f t="shared" si="31"/>
        <v>0</v>
      </c>
      <c r="X54" s="52">
        <f>+'ABRIL 2019  (2)'!M54+'mayo 2019   (2)'!M53+'JUNIO  (2)'!M54</f>
        <v>0</v>
      </c>
      <c r="Y54" s="52">
        <f t="shared" si="32"/>
        <v>0</v>
      </c>
      <c r="Z54" s="52">
        <f>+'JUNIO  (2)'!P54</f>
        <v>0</v>
      </c>
      <c r="AA54" s="52">
        <f t="shared" si="33"/>
        <v>0</v>
      </c>
      <c r="AB54" s="52">
        <f>+'JUNIO  (2)'!S54</f>
        <v>0</v>
      </c>
      <c r="AC54" s="52">
        <f t="shared" si="34"/>
        <v>0</v>
      </c>
      <c r="AD54" s="375">
        <f t="shared" si="35"/>
        <v>0</v>
      </c>
      <c r="AE54" s="394">
        <f t="shared" si="36"/>
        <v>0</v>
      </c>
    </row>
    <row r="55" spans="1:31">
      <c r="A55" s="4"/>
      <c r="B55" s="417" t="s">
        <v>92</v>
      </c>
      <c r="C55" s="418"/>
      <c r="D55" s="418"/>
      <c r="E55" s="418"/>
      <c r="F55" s="419"/>
      <c r="G55" s="640">
        <v>83028</v>
      </c>
      <c r="H55" s="641"/>
      <c r="I55" s="174"/>
      <c r="J55" s="41">
        <f>+'ABRIL 2019  (2)'!J55+'mayo 2019   (2)'!J54+'JUNIO  (2)'!J55</f>
        <v>19834.500000000007</v>
      </c>
      <c r="K55" s="203"/>
      <c r="L55" s="57"/>
      <c r="M55" s="203"/>
      <c r="N55" s="57"/>
      <c r="O55" s="203"/>
      <c r="P55" s="57">
        <v>35829.400000000009</v>
      </c>
      <c r="Q55" s="203"/>
      <c r="R55" s="57"/>
      <c r="S55" s="203"/>
      <c r="T55" s="57"/>
      <c r="U55" s="19"/>
      <c r="V55" s="52">
        <f>+'ABRIL 2019  (2)'!J55+'mayo 2019   (2)'!J54+'JUNIO  (2)'!J55</f>
        <v>19834.500000000007</v>
      </c>
      <c r="W55" s="52">
        <f t="shared" si="31"/>
        <v>0</v>
      </c>
      <c r="X55" s="52">
        <f>+'ABRIL 2019  (2)'!M55+'mayo 2019   (2)'!M54+'JUNIO  (2)'!M55</f>
        <v>0</v>
      </c>
      <c r="Y55" s="52">
        <f t="shared" si="32"/>
        <v>0</v>
      </c>
      <c r="Z55" s="52">
        <f>+'JUNIO  (2)'!P55</f>
        <v>35829.400000000009</v>
      </c>
      <c r="AA55" s="52">
        <f t="shared" si="33"/>
        <v>0</v>
      </c>
      <c r="AB55" s="52">
        <f>+'JUNIO  (2)'!S55</f>
        <v>0</v>
      </c>
      <c r="AC55" s="52">
        <f t="shared" si="34"/>
        <v>0</v>
      </c>
      <c r="AD55" s="375">
        <f t="shared" si="35"/>
        <v>0</v>
      </c>
      <c r="AE55" s="394">
        <f t="shared" si="36"/>
        <v>0</v>
      </c>
    </row>
    <row r="56" spans="1:31">
      <c r="A56" s="4"/>
      <c r="B56" s="417" t="s">
        <v>93</v>
      </c>
      <c r="C56" s="418"/>
      <c r="D56" s="418"/>
      <c r="E56" s="418"/>
      <c r="F56" s="419"/>
      <c r="G56" s="640">
        <v>30500</v>
      </c>
      <c r="H56" s="641"/>
      <c r="I56" s="174"/>
      <c r="J56" s="41">
        <f>+'ABRIL 2019  (2)'!J56+'mayo 2019   (2)'!J55+'JUNIO  (2)'!J56</f>
        <v>0</v>
      </c>
      <c r="K56" s="203"/>
      <c r="L56" s="57"/>
      <c r="M56" s="203"/>
      <c r="N56" s="57"/>
      <c r="O56" s="203"/>
      <c r="P56" s="57"/>
      <c r="Q56" s="203"/>
      <c r="R56" s="57"/>
      <c r="S56" s="203"/>
      <c r="T56" s="57"/>
      <c r="U56" s="19"/>
      <c r="V56" s="52">
        <f>+'ABRIL 2019  (2)'!J56+'mayo 2019   (2)'!J55+'JUNIO  (2)'!J56</f>
        <v>0</v>
      </c>
      <c r="W56" s="52">
        <f t="shared" si="31"/>
        <v>0</v>
      </c>
      <c r="X56" s="52">
        <f>+'ABRIL 2019  (2)'!M56+'mayo 2019   (2)'!M55+'JUNIO  (2)'!M56</f>
        <v>0</v>
      </c>
      <c r="Y56" s="52">
        <f t="shared" si="32"/>
        <v>0</v>
      </c>
      <c r="Z56" s="52">
        <f>+'JUNIO  (2)'!P56</f>
        <v>0</v>
      </c>
      <c r="AA56" s="52">
        <f t="shared" si="33"/>
        <v>0</v>
      </c>
      <c r="AB56" s="52">
        <f>+'JUNIO  (2)'!S56</f>
        <v>0</v>
      </c>
      <c r="AC56" s="52">
        <f t="shared" si="34"/>
        <v>0</v>
      </c>
      <c r="AD56" s="375">
        <f t="shared" si="35"/>
        <v>0</v>
      </c>
      <c r="AE56" s="394">
        <f t="shared" si="36"/>
        <v>0</v>
      </c>
    </row>
    <row r="57" spans="1:31">
      <c r="A57" s="4"/>
      <c r="B57" s="417" t="s">
        <v>94</v>
      </c>
      <c r="C57" s="418"/>
      <c r="D57" s="418"/>
      <c r="E57" s="418"/>
      <c r="F57" s="419"/>
      <c r="G57" s="640">
        <v>1900.23</v>
      </c>
      <c r="H57" s="641"/>
      <c r="I57" s="174"/>
      <c r="J57" s="41">
        <f>+'ABRIL 2019  (2)'!J57+'mayo 2019   (2)'!J56+'JUNIO  (2)'!J57</f>
        <v>1900.23</v>
      </c>
      <c r="K57" s="203"/>
      <c r="L57" s="57"/>
      <c r="M57" s="203"/>
      <c r="N57" s="57"/>
      <c r="O57" s="203"/>
      <c r="P57" s="57">
        <v>1900.23</v>
      </c>
      <c r="Q57" s="203"/>
      <c r="R57" s="57"/>
      <c r="S57" s="203"/>
      <c r="T57" s="57"/>
      <c r="U57" s="19"/>
      <c r="V57" s="52">
        <f>+'ABRIL 2019  (2)'!J57+'mayo 2019   (2)'!J56+'JUNIO  (2)'!J57</f>
        <v>1900.23</v>
      </c>
      <c r="W57" s="52">
        <f t="shared" si="31"/>
        <v>0</v>
      </c>
      <c r="X57" s="52">
        <f>+'ABRIL 2019  (2)'!M57+'mayo 2019   (2)'!M56+'JUNIO  (2)'!M57</f>
        <v>0</v>
      </c>
      <c r="Y57" s="52">
        <f t="shared" si="32"/>
        <v>0</v>
      </c>
      <c r="Z57" s="52">
        <f>+'JUNIO  (2)'!P57</f>
        <v>1900.23</v>
      </c>
      <c r="AA57" s="52">
        <f t="shared" si="33"/>
        <v>0</v>
      </c>
      <c r="AB57" s="52">
        <f>+'JUNIO  (2)'!S57</f>
        <v>0</v>
      </c>
      <c r="AC57" s="52">
        <f t="shared" si="34"/>
        <v>0</v>
      </c>
      <c r="AD57" s="375">
        <f t="shared" si="35"/>
        <v>0</v>
      </c>
      <c r="AE57" s="394">
        <f t="shared" si="36"/>
        <v>0</v>
      </c>
    </row>
    <row r="58" spans="1:31">
      <c r="A58" s="4"/>
      <c r="B58" s="417" t="s">
        <v>95</v>
      </c>
      <c r="C58" s="418"/>
      <c r="D58" s="418"/>
      <c r="E58" s="418"/>
      <c r="F58" s="419"/>
      <c r="G58" s="640">
        <v>1500</v>
      </c>
      <c r="H58" s="641"/>
      <c r="I58" s="174"/>
      <c r="J58" s="41">
        <f>+'ABRIL 2019  (2)'!J58+'mayo 2019   (2)'!J57+'JUNIO  (2)'!J58</f>
        <v>1500</v>
      </c>
      <c r="K58" s="203"/>
      <c r="L58" s="57"/>
      <c r="M58" s="203"/>
      <c r="N58" s="57"/>
      <c r="O58" s="203"/>
      <c r="P58" s="57">
        <v>1500</v>
      </c>
      <c r="Q58" s="203"/>
      <c r="R58" s="57"/>
      <c r="S58" s="203"/>
      <c r="T58" s="57"/>
      <c r="U58" s="19"/>
      <c r="V58" s="52">
        <f>+'ABRIL 2019  (2)'!J58+'mayo 2019   (2)'!J57+'JUNIO  (2)'!J58</f>
        <v>1500</v>
      </c>
      <c r="W58" s="52">
        <f t="shared" si="31"/>
        <v>0</v>
      </c>
      <c r="X58" s="52">
        <f>+'ABRIL 2019  (2)'!M58+'mayo 2019   (2)'!M57+'JUNIO  (2)'!M58</f>
        <v>0</v>
      </c>
      <c r="Y58" s="52">
        <f t="shared" si="32"/>
        <v>0</v>
      </c>
      <c r="Z58" s="52">
        <f>+'JUNIO  (2)'!P58</f>
        <v>1500</v>
      </c>
      <c r="AA58" s="52">
        <f t="shared" si="33"/>
        <v>0</v>
      </c>
      <c r="AB58" s="52">
        <f>+'JUNIO  (2)'!S58</f>
        <v>0</v>
      </c>
      <c r="AC58" s="52">
        <f t="shared" si="34"/>
        <v>0</v>
      </c>
      <c r="AD58" s="375">
        <f t="shared" si="35"/>
        <v>0</v>
      </c>
      <c r="AE58" s="394">
        <f t="shared" si="36"/>
        <v>0</v>
      </c>
    </row>
    <row r="59" spans="1:31">
      <c r="A59" s="4"/>
      <c r="B59" s="417" t="s">
        <v>96</v>
      </c>
      <c r="C59" s="418"/>
      <c r="D59" s="418"/>
      <c r="E59" s="418"/>
      <c r="F59" s="419"/>
      <c r="G59" s="640">
        <v>1362</v>
      </c>
      <c r="H59" s="641"/>
      <c r="I59" s="174"/>
      <c r="J59" s="41">
        <f>+'ABRIL 2019  (2)'!J59+'mayo 2019   (2)'!J58+'JUNIO  (2)'!J59</f>
        <v>0</v>
      </c>
      <c r="K59" s="203"/>
      <c r="L59" s="57"/>
      <c r="M59" s="203"/>
      <c r="N59" s="57"/>
      <c r="O59" s="203"/>
      <c r="P59" s="57"/>
      <c r="Q59" s="203"/>
      <c r="R59" s="57"/>
      <c r="S59" s="203"/>
      <c r="T59" s="57"/>
      <c r="U59" s="19"/>
      <c r="V59" s="52">
        <f>+'ABRIL 2019  (2)'!J59+'mayo 2019   (2)'!J58+'JUNIO  (2)'!J59</f>
        <v>0</v>
      </c>
      <c r="W59" s="52">
        <f t="shared" si="31"/>
        <v>0</v>
      </c>
      <c r="X59" s="52">
        <f>+'ABRIL 2019  (2)'!M59+'mayo 2019   (2)'!M58+'JUNIO  (2)'!M59</f>
        <v>0</v>
      </c>
      <c r="Y59" s="52">
        <f t="shared" si="32"/>
        <v>0</v>
      </c>
      <c r="Z59" s="52">
        <f>+'JUNIO  (2)'!P59</f>
        <v>0</v>
      </c>
      <c r="AA59" s="52">
        <f t="shared" si="33"/>
        <v>0</v>
      </c>
      <c r="AB59" s="52">
        <f>+'JUNIO  (2)'!S59</f>
        <v>0</v>
      </c>
      <c r="AC59" s="52">
        <f t="shared" si="34"/>
        <v>0</v>
      </c>
      <c r="AD59" s="375">
        <f t="shared" si="35"/>
        <v>0</v>
      </c>
      <c r="AE59" s="394">
        <f t="shared" si="36"/>
        <v>0</v>
      </c>
    </row>
    <row r="60" spans="1:31">
      <c r="A60" s="4"/>
      <c r="B60" s="417" t="s">
        <v>97</v>
      </c>
      <c r="C60" s="418"/>
      <c r="D60" s="418"/>
      <c r="E60" s="418"/>
      <c r="F60" s="419"/>
      <c r="G60" s="640">
        <v>3500</v>
      </c>
      <c r="H60" s="641"/>
      <c r="I60" s="174"/>
      <c r="J60" s="41">
        <f>+'ABRIL 2019  (2)'!J60+'mayo 2019   (2)'!J59+'JUNIO  (2)'!J60</f>
        <v>3500</v>
      </c>
      <c r="K60" s="203"/>
      <c r="L60" s="57"/>
      <c r="M60" s="203"/>
      <c r="N60" s="57"/>
      <c r="O60" s="203"/>
      <c r="P60" s="57">
        <v>3500</v>
      </c>
      <c r="Q60" s="203"/>
      <c r="R60" s="57"/>
      <c r="S60" s="203"/>
      <c r="T60" s="57"/>
      <c r="U60" s="19"/>
      <c r="V60" s="52">
        <f>+'ABRIL 2019  (2)'!J60+'mayo 2019   (2)'!J59+'JUNIO  (2)'!J60</f>
        <v>3500</v>
      </c>
      <c r="W60" s="52">
        <f t="shared" si="31"/>
        <v>0</v>
      </c>
      <c r="X60" s="52">
        <f>+'ABRIL 2019  (2)'!M60+'mayo 2019   (2)'!M59+'JUNIO  (2)'!M60</f>
        <v>0</v>
      </c>
      <c r="Y60" s="52">
        <f t="shared" si="32"/>
        <v>0</v>
      </c>
      <c r="Z60" s="52">
        <f>+'JUNIO  (2)'!P60</f>
        <v>3500</v>
      </c>
      <c r="AA60" s="52">
        <f t="shared" si="33"/>
        <v>0</v>
      </c>
      <c r="AB60" s="52">
        <f>+'JUNIO  (2)'!S60</f>
        <v>0</v>
      </c>
      <c r="AC60" s="52">
        <f t="shared" si="34"/>
        <v>0</v>
      </c>
      <c r="AD60" s="375">
        <f t="shared" si="35"/>
        <v>0</v>
      </c>
      <c r="AE60" s="394">
        <f t="shared" si="36"/>
        <v>0</v>
      </c>
    </row>
    <row r="61" spans="1:31">
      <c r="A61" s="4"/>
      <c r="B61" s="417" t="s">
        <v>98</v>
      </c>
      <c r="C61" s="418"/>
      <c r="D61" s="418"/>
      <c r="E61" s="418"/>
      <c r="F61" s="419"/>
      <c r="G61" s="640">
        <v>19000</v>
      </c>
      <c r="H61" s="641"/>
      <c r="I61" s="174"/>
      <c r="J61" s="41">
        <f>+'ABRIL 2019  (2)'!J61+'mayo 2019   (2)'!J60+'JUNIO  (2)'!J61</f>
        <v>5500</v>
      </c>
      <c r="K61" s="203"/>
      <c r="L61" s="57"/>
      <c r="M61" s="203"/>
      <c r="N61" s="57"/>
      <c r="O61" s="203"/>
      <c r="P61" s="57">
        <v>5500</v>
      </c>
      <c r="Q61" s="203"/>
      <c r="R61" s="57"/>
      <c r="S61" s="203"/>
      <c r="T61" s="57"/>
      <c r="U61" s="19"/>
      <c r="V61" s="52">
        <f>+'ABRIL 2019  (2)'!J61+'mayo 2019   (2)'!J60+'JUNIO  (2)'!J61</f>
        <v>5500</v>
      </c>
      <c r="W61" s="52">
        <f t="shared" si="31"/>
        <v>0</v>
      </c>
      <c r="X61" s="52">
        <f>+'ABRIL 2019  (2)'!M61+'mayo 2019   (2)'!M60+'JUNIO  (2)'!M61</f>
        <v>0</v>
      </c>
      <c r="Y61" s="52">
        <f t="shared" si="32"/>
        <v>0</v>
      </c>
      <c r="Z61" s="52">
        <f>+'JUNIO  (2)'!P61</f>
        <v>5500</v>
      </c>
      <c r="AA61" s="52">
        <f t="shared" si="33"/>
        <v>0</v>
      </c>
      <c r="AB61" s="52">
        <f>+'JUNIO  (2)'!S61</f>
        <v>0</v>
      </c>
      <c r="AC61" s="52">
        <f t="shared" si="34"/>
        <v>0</v>
      </c>
      <c r="AD61" s="375">
        <f t="shared" si="35"/>
        <v>0</v>
      </c>
      <c r="AE61" s="394">
        <f t="shared" si="36"/>
        <v>0</v>
      </c>
    </row>
    <row r="62" spans="1:31">
      <c r="A62" s="4"/>
      <c r="B62" s="417" t="s">
        <v>99</v>
      </c>
      <c r="C62" s="418"/>
      <c r="D62" s="418"/>
      <c r="E62" s="418"/>
      <c r="F62" s="419"/>
      <c r="G62" s="640">
        <v>0</v>
      </c>
      <c r="H62" s="641"/>
      <c r="I62" s="174"/>
      <c r="J62" s="41">
        <f>+'ABRIL 2019  (2)'!J62+'mayo 2019   (2)'!J61+'JUNIO  (2)'!J62</f>
        <v>0</v>
      </c>
      <c r="K62" s="209"/>
      <c r="L62" s="210"/>
      <c r="M62" s="209"/>
      <c r="N62" s="210"/>
      <c r="O62" s="209"/>
      <c r="P62" s="210"/>
      <c r="Q62" s="209"/>
      <c r="R62" s="210"/>
      <c r="S62" s="209"/>
      <c r="T62" s="210"/>
      <c r="U62" s="30"/>
      <c r="V62" s="52">
        <f>+'ABRIL 2019  (2)'!J62+'mayo 2019   (2)'!J61+'JUNIO  (2)'!J62</f>
        <v>0</v>
      </c>
      <c r="W62" s="52">
        <f t="shared" si="31"/>
        <v>0</v>
      </c>
      <c r="X62" s="52">
        <f>+'ABRIL 2019  (2)'!M62+'mayo 2019   (2)'!M61+'JUNIO  (2)'!M62</f>
        <v>0</v>
      </c>
      <c r="Y62" s="52">
        <f t="shared" si="32"/>
        <v>0</v>
      </c>
      <c r="Z62" s="52">
        <f>+'JUNIO  (2)'!P62</f>
        <v>0</v>
      </c>
      <c r="AA62" s="52">
        <f t="shared" si="33"/>
        <v>0</v>
      </c>
      <c r="AB62" s="52">
        <f>+'JUNIO  (2)'!S62</f>
        <v>0</v>
      </c>
      <c r="AC62" s="52">
        <f t="shared" si="34"/>
        <v>0</v>
      </c>
      <c r="AD62" s="375">
        <v>0</v>
      </c>
      <c r="AE62" s="394">
        <f t="shared" si="36"/>
        <v>0</v>
      </c>
    </row>
    <row r="63" spans="1:31">
      <c r="A63" s="4"/>
      <c r="B63" s="417" t="s">
        <v>100</v>
      </c>
      <c r="C63" s="418"/>
      <c r="D63" s="418"/>
      <c r="E63" s="418"/>
      <c r="F63" s="419"/>
      <c r="G63" s="640">
        <v>228000</v>
      </c>
      <c r="H63" s="641"/>
      <c r="I63" s="176"/>
      <c r="J63" s="41">
        <f>+'ABRIL 2019  (2)'!J63+'mayo 2019   (2)'!J62+'JUNIO  (2)'!J63</f>
        <v>57000</v>
      </c>
      <c r="K63" s="203"/>
      <c r="L63" s="57"/>
      <c r="M63" s="397">
        <f>+'ABRIL 2019  (2)'!M63+'mayo 2019   (2)'!M62+'JUNIO  (2)'!M63</f>
        <v>53538.430000000008</v>
      </c>
      <c r="N63" s="57">
        <v>0</v>
      </c>
      <c r="O63" s="146">
        <v>0</v>
      </c>
      <c r="P63" s="139">
        <v>114000</v>
      </c>
      <c r="Q63" s="146">
        <v>0</v>
      </c>
      <c r="R63" s="146">
        <v>0</v>
      </c>
      <c r="S63" s="396">
        <f>+'JUNIO  (2)'!S63</f>
        <v>103522.82</v>
      </c>
      <c r="T63" s="146">
        <v>0</v>
      </c>
      <c r="U63" s="18">
        <f>S63*100/G63/100</f>
        <v>0.45404745614035086</v>
      </c>
      <c r="V63" s="52">
        <f>+'ABRIL 2019  (2)'!J63+'mayo 2019   (2)'!J62+'JUNIO  (2)'!J63</f>
        <v>57000</v>
      </c>
      <c r="W63" s="52">
        <f t="shared" si="31"/>
        <v>0</v>
      </c>
      <c r="X63" s="52">
        <f>+'ABRIL 2019  (2)'!M63+'mayo 2019   (2)'!M62+'JUNIO  (2)'!M63</f>
        <v>53538.430000000008</v>
      </c>
      <c r="Y63" s="52">
        <f t="shared" si="32"/>
        <v>0</v>
      </c>
      <c r="Z63" s="52">
        <f>+'JUNIO  (2)'!P63</f>
        <v>114000</v>
      </c>
      <c r="AA63" s="52">
        <f t="shared" si="33"/>
        <v>0</v>
      </c>
      <c r="AB63" s="52">
        <f>+'JUNIO  (2)'!S63</f>
        <v>103522.82</v>
      </c>
      <c r="AC63" s="52">
        <f t="shared" si="34"/>
        <v>0</v>
      </c>
      <c r="AD63" s="375">
        <f t="shared" si="35"/>
        <v>0.45404745614035091</v>
      </c>
      <c r="AE63" s="394">
        <f t="shared" si="36"/>
        <v>0</v>
      </c>
    </row>
    <row r="64" spans="1:31" ht="22.5" customHeight="1">
      <c r="A64" s="4"/>
      <c r="B64" s="417" t="s">
        <v>101</v>
      </c>
      <c r="C64" s="418"/>
      <c r="D64" s="418"/>
      <c r="E64" s="418"/>
      <c r="F64" s="419"/>
      <c r="G64" s="640">
        <v>29640</v>
      </c>
      <c r="H64" s="641"/>
      <c r="I64" s="174"/>
      <c r="J64" s="41">
        <f>+'ABRIL 2019  (2)'!J64+'mayo 2019   (2)'!J63+'JUNIO  (2)'!J64</f>
        <v>0</v>
      </c>
      <c r="K64" s="203"/>
      <c r="L64" s="57"/>
      <c r="M64" s="203"/>
      <c r="N64" s="57"/>
      <c r="O64" s="203"/>
      <c r="P64" s="57"/>
      <c r="Q64" s="203"/>
      <c r="R64" s="57"/>
      <c r="S64" s="203"/>
      <c r="T64" s="57"/>
      <c r="U64" s="20"/>
      <c r="V64" s="52">
        <f>+'ABRIL 2019  (2)'!J64+'mayo 2019   (2)'!J63+'JUNIO  (2)'!J64</f>
        <v>0</v>
      </c>
      <c r="W64" s="52">
        <f t="shared" si="31"/>
        <v>0</v>
      </c>
      <c r="X64" s="52">
        <f>+'ABRIL 2019  (2)'!M64+'mayo 2019   (2)'!M63+'JUNIO  (2)'!M64</f>
        <v>0</v>
      </c>
      <c r="Y64" s="52">
        <f t="shared" si="32"/>
        <v>0</v>
      </c>
      <c r="Z64" s="52">
        <f>+'JUNIO  (2)'!P64</f>
        <v>0</v>
      </c>
      <c r="AA64" s="52">
        <f t="shared" si="33"/>
        <v>0</v>
      </c>
      <c r="AB64" s="52">
        <f>+'JUNIO  (2)'!S64</f>
        <v>0</v>
      </c>
      <c r="AC64" s="52">
        <f t="shared" si="34"/>
        <v>0</v>
      </c>
      <c r="AD64" s="375">
        <f t="shared" si="35"/>
        <v>0</v>
      </c>
      <c r="AE64" s="394">
        <f t="shared" si="36"/>
        <v>0</v>
      </c>
    </row>
    <row r="65" spans="1:32">
      <c r="A65" s="4"/>
      <c r="B65" s="417" t="s">
        <v>102</v>
      </c>
      <c r="C65" s="418"/>
      <c r="D65" s="418"/>
      <c r="E65" s="418"/>
      <c r="F65" s="419"/>
      <c r="G65" s="640">
        <v>5000</v>
      </c>
      <c r="H65" s="641"/>
      <c r="I65" s="174"/>
      <c r="J65" s="41">
        <f>+'ABRIL 2019  (2)'!J65+'mayo 2019   (2)'!J64+'JUNIO  (2)'!J65</f>
        <v>0</v>
      </c>
      <c r="K65" s="203"/>
      <c r="L65" s="57"/>
      <c r="M65" s="203"/>
      <c r="N65" s="57"/>
      <c r="O65" s="203"/>
      <c r="P65" s="57"/>
      <c r="Q65" s="203"/>
      <c r="R65" s="57"/>
      <c r="S65" s="203"/>
      <c r="T65" s="57"/>
      <c r="U65" s="20"/>
      <c r="V65" s="52">
        <f>+'ABRIL 2019  (2)'!J65+'mayo 2019   (2)'!J64+'JUNIO  (2)'!J65</f>
        <v>0</v>
      </c>
      <c r="W65" s="52">
        <f t="shared" si="31"/>
        <v>0</v>
      </c>
      <c r="X65" s="52">
        <f>+'ABRIL 2019  (2)'!M65+'mayo 2019   (2)'!M64+'JUNIO  (2)'!M65</f>
        <v>0</v>
      </c>
      <c r="Y65" s="52">
        <f t="shared" si="32"/>
        <v>0</v>
      </c>
      <c r="Z65" s="52">
        <f>+'JUNIO  (2)'!P65</f>
        <v>0</v>
      </c>
      <c r="AA65" s="52">
        <f t="shared" si="33"/>
        <v>0</v>
      </c>
      <c r="AB65" s="52">
        <f>+'JUNIO  (2)'!S65</f>
        <v>0</v>
      </c>
      <c r="AC65" s="52">
        <f t="shared" si="34"/>
        <v>0</v>
      </c>
      <c r="AD65" s="375">
        <f t="shared" si="35"/>
        <v>0</v>
      </c>
      <c r="AE65" s="394">
        <f t="shared" si="36"/>
        <v>0</v>
      </c>
    </row>
    <row r="66" spans="1:32">
      <c r="A66" s="4"/>
      <c r="B66" s="417" t="s">
        <v>103</v>
      </c>
      <c r="C66" s="418"/>
      <c r="D66" s="418"/>
      <c r="E66" s="418"/>
      <c r="F66" s="419"/>
      <c r="G66" s="640">
        <v>1500</v>
      </c>
      <c r="H66" s="641"/>
      <c r="I66" s="174"/>
      <c r="J66" s="41">
        <f>+'ABRIL 2019  (2)'!J66+'mayo 2019   (2)'!J65+'JUNIO  (2)'!J66</f>
        <v>0</v>
      </c>
      <c r="K66" s="203"/>
      <c r="L66" s="57"/>
      <c r="M66" s="203"/>
      <c r="N66" s="57"/>
      <c r="O66" s="203"/>
      <c r="P66" s="57"/>
      <c r="Q66" s="203"/>
      <c r="R66" s="57"/>
      <c r="S66" s="203"/>
      <c r="T66" s="57"/>
      <c r="U66" s="20"/>
      <c r="V66" s="52">
        <f>+'ABRIL 2019  (2)'!J66+'mayo 2019   (2)'!J65+'JUNIO  (2)'!J66</f>
        <v>0</v>
      </c>
      <c r="W66" s="52">
        <f t="shared" si="31"/>
        <v>0</v>
      </c>
      <c r="X66" s="52">
        <f>+'ABRIL 2019  (2)'!M66+'mayo 2019   (2)'!M65+'JUNIO  (2)'!M66</f>
        <v>0</v>
      </c>
      <c r="Y66" s="52">
        <f t="shared" si="32"/>
        <v>0</v>
      </c>
      <c r="Z66" s="52">
        <f>+'JUNIO  (2)'!P66</f>
        <v>0</v>
      </c>
      <c r="AA66" s="52">
        <f t="shared" si="33"/>
        <v>0</v>
      </c>
      <c r="AB66" s="52">
        <f>+'JUNIO  (2)'!S66</f>
        <v>0</v>
      </c>
      <c r="AC66" s="52">
        <f t="shared" si="34"/>
        <v>0</v>
      </c>
      <c r="AD66" s="375">
        <f t="shared" si="35"/>
        <v>0</v>
      </c>
      <c r="AE66" s="394">
        <f t="shared" si="36"/>
        <v>0</v>
      </c>
    </row>
    <row r="67" spans="1:32">
      <c r="A67" s="4"/>
      <c r="B67" s="417" t="s">
        <v>104</v>
      </c>
      <c r="C67" s="418"/>
      <c r="D67" s="418"/>
      <c r="E67" s="418"/>
      <c r="F67" s="419"/>
      <c r="G67" s="640">
        <v>6700</v>
      </c>
      <c r="H67" s="641"/>
      <c r="I67" s="174"/>
      <c r="J67" s="41">
        <f>+'ABRIL 2019  (2)'!J67+'mayo 2019   (2)'!J66+'JUNIO  (2)'!J67</f>
        <v>0</v>
      </c>
      <c r="K67" s="209"/>
      <c r="L67" s="210"/>
      <c r="M67" s="209"/>
      <c r="N67" s="210"/>
      <c r="O67" s="209"/>
      <c r="P67" s="57">
        <v>6700</v>
      </c>
      <c r="Q67" s="209"/>
      <c r="R67" s="210"/>
      <c r="S67" s="209"/>
      <c r="T67" s="210"/>
      <c r="U67" s="30"/>
      <c r="V67" s="52">
        <f>+'ABRIL 2019  (2)'!J67+'mayo 2019   (2)'!J66+'JUNIO  (2)'!J67</f>
        <v>0</v>
      </c>
      <c r="W67" s="52">
        <f t="shared" si="31"/>
        <v>0</v>
      </c>
      <c r="X67" s="52">
        <f>+'ABRIL 2019  (2)'!M67+'mayo 2019   (2)'!M66+'JUNIO  (2)'!M67</f>
        <v>0</v>
      </c>
      <c r="Y67" s="52">
        <f t="shared" si="32"/>
        <v>0</v>
      </c>
      <c r="Z67" s="52">
        <f>+'JUNIO  (2)'!P67</f>
        <v>6700</v>
      </c>
      <c r="AA67" s="52">
        <f t="shared" si="33"/>
        <v>0</v>
      </c>
      <c r="AB67" s="52">
        <f>+'JUNIO  (2)'!S67</f>
        <v>0</v>
      </c>
      <c r="AC67" s="52">
        <f t="shared" si="34"/>
        <v>0</v>
      </c>
      <c r="AD67" s="375">
        <f t="shared" si="35"/>
        <v>0</v>
      </c>
      <c r="AE67" s="394">
        <f t="shared" si="36"/>
        <v>0</v>
      </c>
    </row>
    <row r="68" spans="1:32">
      <c r="A68" s="4"/>
      <c r="B68" s="417" t="s">
        <v>105</v>
      </c>
      <c r="C68" s="418"/>
      <c r="D68" s="418"/>
      <c r="E68" s="418"/>
      <c r="F68" s="419"/>
      <c r="G68" s="640">
        <v>22860</v>
      </c>
      <c r="H68" s="641"/>
      <c r="I68" s="174"/>
      <c r="J68" s="41">
        <f>+'ABRIL 2019  (2)'!J68+'mayo 2019   (2)'!J67+'JUNIO  (2)'!J68</f>
        <v>4020</v>
      </c>
      <c r="K68" s="203"/>
      <c r="L68" s="57"/>
      <c r="M68" s="203"/>
      <c r="N68" s="57"/>
      <c r="O68" s="203"/>
      <c r="P68" s="57">
        <v>4020</v>
      </c>
      <c r="Q68" s="203"/>
      <c r="R68" s="57"/>
      <c r="S68" s="203"/>
      <c r="T68" s="57"/>
      <c r="U68" s="20"/>
      <c r="V68" s="52">
        <f>+'ABRIL 2019  (2)'!J68+'mayo 2019   (2)'!J67+'JUNIO  (2)'!J68</f>
        <v>4020</v>
      </c>
      <c r="W68" s="52">
        <f t="shared" si="31"/>
        <v>0</v>
      </c>
      <c r="X68" s="52">
        <f>+'ABRIL 2019  (2)'!M68+'mayo 2019   (2)'!M67+'JUNIO  (2)'!M68</f>
        <v>0</v>
      </c>
      <c r="Y68" s="52">
        <f t="shared" si="32"/>
        <v>0</v>
      </c>
      <c r="Z68" s="52">
        <f>+'JUNIO  (2)'!P68</f>
        <v>4020</v>
      </c>
      <c r="AA68" s="52">
        <f t="shared" si="33"/>
        <v>0</v>
      </c>
      <c r="AB68" s="52">
        <f>+'JUNIO  (2)'!S68</f>
        <v>0</v>
      </c>
      <c r="AC68" s="52">
        <f t="shared" si="34"/>
        <v>0</v>
      </c>
      <c r="AD68" s="375">
        <f t="shared" si="35"/>
        <v>0</v>
      </c>
      <c r="AE68" s="394">
        <f t="shared" si="36"/>
        <v>0</v>
      </c>
    </row>
    <row r="69" spans="1:32" ht="15.75" thickBot="1">
      <c r="A69" s="4"/>
      <c r="B69" s="417" t="s">
        <v>106</v>
      </c>
      <c r="C69" s="502"/>
      <c r="D69" s="502"/>
      <c r="E69" s="502"/>
      <c r="F69" s="419"/>
      <c r="G69" s="638">
        <v>15000</v>
      </c>
      <c r="H69" s="639"/>
      <c r="I69" s="211"/>
      <c r="J69" s="74">
        <f>+'ABRIL 2019  (2)'!J69+'mayo 2019   (2)'!J68+'JUNIO  (2)'!J69</f>
        <v>0</v>
      </c>
      <c r="K69" s="213"/>
      <c r="L69" s="80"/>
      <c r="M69" s="213"/>
      <c r="N69" s="80"/>
      <c r="O69" s="213"/>
      <c r="P69" s="80"/>
      <c r="Q69" s="213"/>
      <c r="R69" s="80"/>
      <c r="S69" s="213"/>
      <c r="T69" s="80"/>
      <c r="U69" s="95"/>
      <c r="V69" s="52">
        <f>+'ABRIL 2019  (2)'!J69+'mayo 2019   (2)'!J68+'JUNIO  (2)'!J69</f>
        <v>0</v>
      </c>
      <c r="W69" s="52">
        <f t="shared" si="31"/>
        <v>0</v>
      </c>
      <c r="X69" s="52">
        <f>+'ABRIL 2019  (2)'!M69+'mayo 2019   (2)'!M68+'JUNIO  (2)'!M69</f>
        <v>0</v>
      </c>
      <c r="Y69" s="52">
        <f t="shared" si="32"/>
        <v>0</v>
      </c>
      <c r="Z69" s="52">
        <f>+'JUNIO  (2)'!P69</f>
        <v>0</v>
      </c>
      <c r="AA69" s="52">
        <f t="shared" si="33"/>
        <v>0</v>
      </c>
      <c r="AB69" s="52">
        <f>+'JUNIO  (2)'!S69</f>
        <v>0</v>
      </c>
      <c r="AC69" s="52">
        <f t="shared" si="34"/>
        <v>0</v>
      </c>
      <c r="AD69" s="375">
        <f t="shared" si="35"/>
        <v>0</v>
      </c>
      <c r="AE69" s="394">
        <f t="shared" si="36"/>
        <v>0</v>
      </c>
    </row>
    <row r="70" spans="1:32" ht="15.75" thickBot="1">
      <c r="A70" s="4"/>
      <c r="B70" s="703"/>
      <c r="C70" s="704"/>
      <c r="D70" s="704"/>
      <c r="E70" s="704"/>
      <c r="F70" s="704"/>
      <c r="G70" s="705"/>
      <c r="H70" s="705"/>
      <c r="I70" s="214"/>
      <c r="J70" s="214"/>
      <c r="K70" s="214"/>
      <c r="L70" s="214"/>
      <c r="M70" s="214"/>
      <c r="N70" s="214"/>
      <c r="O70" s="214"/>
      <c r="P70" s="214"/>
      <c r="Q70" s="214"/>
      <c r="R70" s="214"/>
      <c r="S70" s="214"/>
      <c r="T70" s="212"/>
      <c r="U70" s="60"/>
      <c r="W70" s="373"/>
      <c r="X70" s="373"/>
    </row>
    <row r="71" spans="1:32"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52"/>
      <c r="W71" s="52"/>
      <c r="X71" s="52"/>
      <c r="Y71" s="52"/>
      <c r="Z71" s="52"/>
      <c r="AA71" s="52"/>
      <c r="AB71" s="52"/>
      <c r="AC71" s="52"/>
      <c r="AD71" s="375"/>
      <c r="AE71" s="394"/>
    </row>
    <row r="72" spans="1:32" ht="16.5" customHeight="1" thickBot="1">
      <c r="A72" s="4"/>
      <c r="B72" s="412" t="s">
        <v>107</v>
      </c>
      <c r="C72" s="413"/>
      <c r="D72" s="413"/>
      <c r="E72" s="413"/>
      <c r="F72" s="414"/>
      <c r="G72" s="649">
        <v>3600</v>
      </c>
      <c r="H72" s="650"/>
      <c r="I72" s="140">
        <v>0</v>
      </c>
      <c r="J72" s="140">
        <f>+'ABRIL 2019  (2)'!J71+'mayo 2019   (2)'!J71+'JUNIO  (2)'!J72</f>
        <v>900</v>
      </c>
      <c r="K72" s="159">
        <v>0</v>
      </c>
      <c r="L72" s="160">
        <v>0</v>
      </c>
      <c r="M72" s="398">
        <f>+'ABRIL 2019  (2)'!M71+'mayo 2019   (2)'!M71+'JUNIO  (2)'!M72</f>
        <v>345.03</v>
      </c>
      <c r="N72" s="162">
        <v>0</v>
      </c>
      <c r="O72" s="159">
        <v>0</v>
      </c>
      <c r="P72" s="141">
        <v>1800</v>
      </c>
      <c r="Q72" s="159">
        <v>0</v>
      </c>
      <c r="R72" s="159">
        <v>0</v>
      </c>
      <c r="S72" s="391">
        <f>+'JUNIO  (2)'!S72</f>
        <v>977.23</v>
      </c>
      <c r="T72" s="159">
        <v>0</v>
      </c>
      <c r="U72" s="53">
        <f>S72*100/G72/100</f>
        <v>0.27145277777777777</v>
      </c>
      <c r="V72" s="52">
        <f>+'ABRIL 2019  (2)'!J71+'mayo 2019   (2)'!J71+'JUNIO  (2)'!J72</f>
        <v>900</v>
      </c>
      <c r="W72" s="52">
        <f t="shared" ref="W72" si="37">+J72-V72</f>
        <v>0</v>
      </c>
      <c r="X72" s="52">
        <f>+'ABRIL 2019  (2)'!M71+'mayo 2019   (2)'!M71+'JUNIO  (2)'!M72</f>
        <v>345.03</v>
      </c>
      <c r="Y72" s="52">
        <f>+M72-X72</f>
        <v>0</v>
      </c>
      <c r="Z72" s="52">
        <f>+'JUNIO  (2)'!P72</f>
        <v>1800</v>
      </c>
      <c r="AA72" s="52">
        <f t="shared" ref="AA72" si="38">+P72-Z72</f>
        <v>0</v>
      </c>
      <c r="AB72" s="52">
        <f>+'JUNIO  (2)'!S72</f>
        <v>977.23</v>
      </c>
      <c r="AC72" s="52">
        <f t="shared" ref="AC72" si="39">+S72-AB72</f>
        <v>0</v>
      </c>
      <c r="AD72" s="375">
        <f t="shared" ref="AD72" si="40">+AB72/G72</f>
        <v>0.27145277777777777</v>
      </c>
      <c r="AE72" s="394">
        <f t="shared" ref="AE72" si="41">+U72-AD72</f>
        <v>0</v>
      </c>
    </row>
    <row r="73" spans="1:32" ht="15.75" thickBot="1">
      <c r="A73" s="4"/>
      <c r="B73" s="31"/>
      <c r="C73" s="32"/>
      <c r="D73" s="32"/>
      <c r="E73" s="32"/>
      <c r="F73" s="33"/>
      <c r="G73" s="647"/>
      <c r="H73" s="648"/>
      <c r="I73" s="164"/>
      <c r="J73" s="165"/>
      <c r="K73" s="164"/>
      <c r="L73" s="164"/>
      <c r="M73" s="165"/>
      <c r="N73" s="164"/>
      <c r="O73" s="164"/>
      <c r="P73" s="165"/>
      <c r="Q73" s="164"/>
      <c r="R73" s="164"/>
      <c r="S73" s="165"/>
      <c r="T73" s="164"/>
      <c r="U73" s="61"/>
      <c r="W73" s="373"/>
      <c r="X73" s="373"/>
    </row>
    <row r="74" spans="1:32" ht="15.75" customHeight="1" thickBot="1">
      <c r="A74" s="4"/>
      <c r="B74" s="503" t="s">
        <v>45</v>
      </c>
      <c r="C74" s="504"/>
      <c r="D74" s="504"/>
      <c r="E74" s="504"/>
      <c r="F74" s="504"/>
      <c r="G74" s="642"/>
      <c r="H74" s="642"/>
      <c r="I74" s="335"/>
      <c r="J74" s="335"/>
      <c r="K74" s="335"/>
      <c r="L74" s="335"/>
      <c r="M74" s="335"/>
      <c r="N74" s="335"/>
      <c r="O74" s="335"/>
      <c r="P74" s="335"/>
      <c r="Q74" s="335"/>
      <c r="R74" s="335"/>
      <c r="S74" s="335"/>
      <c r="T74" s="335"/>
      <c r="U74" s="94"/>
      <c r="V74" s="52"/>
      <c r="W74" s="52"/>
      <c r="X74" s="52"/>
      <c r="Y74" s="52"/>
      <c r="Z74" s="52"/>
      <c r="AA74" s="52"/>
      <c r="AB74" s="52"/>
      <c r="AC74" s="52"/>
      <c r="AD74" s="375"/>
      <c r="AE74" s="394"/>
    </row>
    <row r="75" spans="1:32" ht="15.75" customHeight="1">
      <c r="A75" s="4"/>
      <c r="B75" s="427" t="s">
        <v>108</v>
      </c>
      <c r="C75" s="428"/>
      <c r="D75" s="428"/>
      <c r="E75" s="428"/>
      <c r="F75" s="429"/>
      <c r="G75" s="643">
        <v>1500</v>
      </c>
      <c r="H75" s="644"/>
      <c r="I75" s="204">
        <v>0</v>
      </c>
      <c r="J75" s="41">
        <f>+'ABRIL 2019  (2)'!J74+'mayo 2019   (2)'!J74+'JUNIO  (2)'!J75</f>
        <v>1500</v>
      </c>
      <c r="K75" s="167">
        <v>0</v>
      </c>
      <c r="L75" s="167">
        <v>0</v>
      </c>
      <c r="M75" s="167">
        <v>0</v>
      </c>
      <c r="N75" s="167">
        <v>0</v>
      </c>
      <c r="O75" s="167">
        <v>0</v>
      </c>
      <c r="P75" s="167">
        <v>1500</v>
      </c>
      <c r="Q75" s="167">
        <v>0</v>
      </c>
      <c r="R75" s="167">
        <v>0</v>
      </c>
      <c r="S75" s="167">
        <v>0</v>
      </c>
      <c r="T75" s="167">
        <v>0</v>
      </c>
      <c r="U75" s="29">
        <v>0</v>
      </c>
      <c r="V75" s="52">
        <f>+'ABRIL 2019  (2)'!J74+'mayo 2019   (2)'!J74+'JUNIO  (2)'!J75</f>
        <v>1500</v>
      </c>
      <c r="W75" s="52">
        <f t="shared" ref="W75" si="42">+J75-V75</f>
        <v>0</v>
      </c>
      <c r="X75" s="52">
        <f>+'ABRIL 2019  (2)'!M74+'mayo 2019   (2)'!M74+'JUNIO  (2)'!M75</f>
        <v>0</v>
      </c>
      <c r="Y75" s="52">
        <f t="shared" ref="Y75" si="43">+M75-X75</f>
        <v>0</v>
      </c>
      <c r="Z75" s="52">
        <f>+'JUNIO  (2)'!P75</f>
        <v>1500</v>
      </c>
      <c r="AA75" s="52">
        <f t="shared" ref="AA75" si="44">+P75-Z75</f>
        <v>0</v>
      </c>
      <c r="AB75" s="52">
        <f>+'JUNIO  (2)'!S75</f>
        <v>0</v>
      </c>
      <c r="AC75" s="52">
        <f t="shared" ref="AC75" si="45">+S75-AB75</f>
        <v>0</v>
      </c>
      <c r="AD75" s="375">
        <f t="shared" ref="AD75" si="46">+AB75/G75</f>
        <v>0</v>
      </c>
      <c r="AE75" s="394">
        <f t="shared" ref="AE75" si="47">+U75-AD75</f>
        <v>0</v>
      </c>
    </row>
    <row r="76" spans="1:32" ht="15.75" customHeight="1">
      <c r="A76" s="4"/>
      <c r="B76" s="417" t="s">
        <v>90</v>
      </c>
      <c r="C76" s="502"/>
      <c r="D76" s="502"/>
      <c r="E76" s="502"/>
      <c r="F76" s="419"/>
      <c r="G76" s="640">
        <v>2000</v>
      </c>
      <c r="H76" s="641"/>
      <c r="I76" s="146">
        <v>0</v>
      </c>
      <c r="J76" s="41">
        <f>+'ABRIL 2019  (2)'!J75+'mayo 2019   (2)'!J75+'JUNIO  (2)'!J76</f>
        <v>0</v>
      </c>
      <c r="K76" s="146">
        <v>0</v>
      </c>
      <c r="L76" s="146">
        <v>0</v>
      </c>
      <c r="M76" s="146">
        <v>0</v>
      </c>
      <c r="N76" s="146">
        <v>0</v>
      </c>
      <c r="O76" s="146">
        <v>0</v>
      </c>
      <c r="P76" s="146">
        <v>0</v>
      </c>
      <c r="Q76" s="146">
        <v>0</v>
      </c>
      <c r="R76" s="146">
        <v>0</v>
      </c>
      <c r="S76" s="146">
        <v>0</v>
      </c>
      <c r="T76" s="146">
        <v>0</v>
      </c>
      <c r="U76" s="18">
        <v>0</v>
      </c>
      <c r="V76" s="52">
        <f>+'ABRIL 2019  (2)'!J75+'mayo 2019   (2)'!J75+'JUNIO  (2)'!J76</f>
        <v>0</v>
      </c>
      <c r="W76" s="52">
        <f t="shared" ref="W76:W80" si="48">+J76-V76</f>
        <v>0</v>
      </c>
      <c r="X76" s="52">
        <f>+'ABRIL 2019  (2)'!M75+'mayo 2019   (2)'!M75+'JUNIO  (2)'!M76</f>
        <v>0</v>
      </c>
      <c r="Y76" s="52">
        <f t="shared" ref="Y76:Y80" si="49">+M76-X76</f>
        <v>0</v>
      </c>
      <c r="Z76" s="52">
        <f>+'JUNIO  (2)'!P76</f>
        <v>0</v>
      </c>
      <c r="AA76" s="52">
        <f t="shared" ref="AA76:AA80" si="50">+P76-Z76</f>
        <v>0</v>
      </c>
      <c r="AB76" s="52">
        <f>+'JUNIO  (2)'!S76</f>
        <v>0</v>
      </c>
      <c r="AC76" s="52">
        <f t="shared" ref="AC76:AC80" si="51">+S76-AB76</f>
        <v>0</v>
      </c>
      <c r="AD76" s="375">
        <f t="shared" ref="AD76:AD80" si="52">+AB76/G76</f>
        <v>0</v>
      </c>
      <c r="AE76" s="394">
        <f t="shared" ref="AE76:AE80" si="53">+U76-AD76</f>
        <v>0</v>
      </c>
    </row>
    <row r="77" spans="1:32" ht="15" customHeight="1">
      <c r="A77" s="4"/>
      <c r="B77" s="417" t="s">
        <v>93</v>
      </c>
      <c r="C77" s="502"/>
      <c r="D77" s="502"/>
      <c r="E77" s="502"/>
      <c r="F77" s="419"/>
      <c r="G77" s="640">
        <v>4666</v>
      </c>
      <c r="H77" s="641"/>
      <c r="I77" s="146">
        <v>0</v>
      </c>
      <c r="J77" s="41">
        <f>+'ABRIL 2019  (2)'!J76+'mayo 2019   (2)'!J76+'JUNIO  (2)'!J77</f>
        <v>0</v>
      </c>
      <c r="K77" s="146">
        <v>0</v>
      </c>
      <c r="L77" s="146">
        <v>0</v>
      </c>
      <c r="M77" s="146">
        <v>0</v>
      </c>
      <c r="N77" s="146">
        <v>0</v>
      </c>
      <c r="O77" s="146">
        <v>0</v>
      </c>
      <c r="P77" s="146">
        <v>0</v>
      </c>
      <c r="Q77" s="146">
        <v>0</v>
      </c>
      <c r="R77" s="146">
        <v>0</v>
      </c>
      <c r="S77" s="146">
        <v>0</v>
      </c>
      <c r="T77" s="146">
        <v>0</v>
      </c>
      <c r="U77" s="18">
        <v>0</v>
      </c>
      <c r="V77" s="52">
        <f>+'ABRIL 2019  (2)'!J76+'mayo 2019   (2)'!J76+'JUNIO  (2)'!J77</f>
        <v>0</v>
      </c>
      <c r="W77" s="52">
        <f t="shared" si="48"/>
        <v>0</v>
      </c>
      <c r="X77" s="52">
        <f>+'ABRIL 2019  (2)'!M76+'mayo 2019   (2)'!M76+'JUNIO  (2)'!M77</f>
        <v>0</v>
      </c>
      <c r="Y77" s="52">
        <f t="shared" si="49"/>
        <v>0</v>
      </c>
      <c r="Z77" s="52">
        <f>+'JUNIO  (2)'!P77</f>
        <v>0</v>
      </c>
      <c r="AA77" s="52">
        <f t="shared" si="50"/>
        <v>0</v>
      </c>
      <c r="AB77" s="52">
        <f>+'JUNIO  (2)'!S77</f>
        <v>0</v>
      </c>
      <c r="AC77" s="52">
        <f t="shared" si="51"/>
        <v>0</v>
      </c>
      <c r="AD77" s="375">
        <f t="shared" si="52"/>
        <v>0</v>
      </c>
      <c r="AE77" s="394">
        <f t="shared" si="53"/>
        <v>0</v>
      </c>
    </row>
    <row r="78" spans="1:32">
      <c r="A78" s="4"/>
      <c r="B78" s="417" t="s">
        <v>109</v>
      </c>
      <c r="C78" s="502"/>
      <c r="D78" s="502"/>
      <c r="E78" s="502"/>
      <c r="F78" s="419"/>
      <c r="G78" s="640">
        <v>48048</v>
      </c>
      <c r="H78" s="641"/>
      <c r="I78" s="146">
        <v>0</v>
      </c>
      <c r="J78" s="41">
        <f>+'ABRIL 2019  (2)'!J77+'mayo 2019   (2)'!J77+'JUNIO  (2)'!J78</f>
        <v>6864</v>
      </c>
      <c r="K78" s="146">
        <v>0</v>
      </c>
      <c r="L78" s="146">
        <v>0</v>
      </c>
      <c r="M78" s="146">
        <v>0</v>
      </c>
      <c r="N78" s="146">
        <v>0</v>
      </c>
      <c r="O78" s="146">
        <v>0</v>
      </c>
      <c r="P78" s="146">
        <v>6864</v>
      </c>
      <c r="Q78" s="146">
        <v>0</v>
      </c>
      <c r="R78" s="146">
        <v>0</v>
      </c>
      <c r="S78" s="146">
        <v>0</v>
      </c>
      <c r="T78" s="146">
        <v>0</v>
      </c>
      <c r="U78" s="18">
        <v>0</v>
      </c>
      <c r="V78" s="52">
        <f>+'ABRIL 2019  (2)'!J77+'mayo 2019   (2)'!J77+'JUNIO  (2)'!J78</f>
        <v>6864</v>
      </c>
      <c r="W78" s="52">
        <f t="shared" si="48"/>
        <v>0</v>
      </c>
      <c r="X78" s="52">
        <f>+'ABRIL 2019  (2)'!M77+'mayo 2019   (2)'!M77+'JUNIO  (2)'!M78</f>
        <v>0</v>
      </c>
      <c r="Y78" s="52">
        <f t="shared" si="49"/>
        <v>0</v>
      </c>
      <c r="Z78" s="52">
        <f>+'JUNIO  (2)'!P78</f>
        <v>6864</v>
      </c>
      <c r="AA78" s="52">
        <f t="shared" si="50"/>
        <v>0</v>
      </c>
      <c r="AB78" s="52">
        <f>+'JUNIO  (2)'!S78</f>
        <v>0</v>
      </c>
      <c r="AC78" s="52">
        <f t="shared" si="51"/>
        <v>0</v>
      </c>
      <c r="AD78" s="375">
        <f t="shared" si="52"/>
        <v>0</v>
      </c>
      <c r="AE78" s="394">
        <f t="shared" si="53"/>
        <v>0</v>
      </c>
    </row>
    <row r="79" spans="1:32" ht="15.75" thickBot="1">
      <c r="A79" s="4"/>
      <c r="B79" s="422" t="s">
        <v>110</v>
      </c>
      <c r="C79" s="423"/>
      <c r="D79" s="423"/>
      <c r="E79" s="423"/>
      <c r="F79" s="424"/>
      <c r="G79" s="638">
        <v>24000</v>
      </c>
      <c r="H79" s="639"/>
      <c r="I79" s="55">
        <v>0</v>
      </c>
      <c r="J79" s="41">
        <f>+'ABRIL 2019  (2)'!J78+'mayo 2019   (2)'!J78+'JUNIO  (2)'!J79</f>
        <v>0</v>
      </c>
      <c r="K79" s="55">
        <v>0</v>
      </c>
      <c r="L79" s="55">
        <v>0</v>
      </c>
      <c r="M79" s="55">
        <v>0</v>
      </c>
      <c r="N79" s="55">
        <v>0</v>
      </c>
      <c r="O79" s="55">
        <v>0</v>
      </c>
      <c r="P79" s="55">
        <v>0</v>
      </c>
      <c r="Q79" s="55">
        <v>0</v>
      </c>
      <c r="R79" s="55">
        <v>0</v>
      </c>
      <c r="S79" s="55">
        <v>0</v>
      </c>
      <c r="T79" s="55">
        <v>0</v>
      </c>
      <c r="U79" s="54">
        <v>0</v>
      </c>
      <c r="V79" s="52">
        <f>+'ABRIL 2019  (2)'!J78+'mayo 2019   (2)'!J78+'JUNIO  (2)'!J79</f>
        <v>0</v>
      </c>
      <c r="W79" s="52">
        <f t="shared" si="48"/>
        <v>0</v>
      </c>
      <c r="X79" s="52">
        <f>+'ABRIL 2019  (2)'!M78+'mayo 2019   (2)'!M78+'JUNIO  (2)'!M79</f>
        <v>0</v>
      </c>
      <c r="Y79" s="52">
        <f t="shared" si="49"/>
        <v>0</v>
      </c>
      <c r="Z79" s="52">
        <f>+'JUNIO  (2)'!P79</f>
        <v>0</v>
      </c>
      <c r="AA79" s="52">
        <f t="shared" si="50"/>
        <v>0</v>
      </c>
      <c r="AB79" s="52">
        <f>+'JUNIO  (2)'!S79</f>
        <v>0</v>
      </c>
      <c r="AC79" s="52">
        <f t="shared" si="51"/>
        <v>0</v>
      </c>
      <c r="AD79" s="375">
        <f t="shared" si="52"/>
        <v>0</v>
      </c>
      <c r="AE79" s="394">
        <f t="shared" si="53"/>
        <v>0</v>
      </c>
    </row>
    <row r="80" spans="1:32" s="112" customFormat="1" ht="15.75" thickBot="1">
      <c r="A80" s="113"/>
      <c r="B80" s="487" t="s">
        <v>36</v>
      </c>
      <c r="C80" s="488"/>
      <c r="D80" s="488"/>
      <c r="E80" s="488"/>
      <c r="F80" s="489"/>
      <c r="G80" s="645">
        <f>SUM(G51:H79)</f>
        <v>688804.23</v>
      </c>
      <c r="H80" s="646"/>
      <c r="I80" s="144">
        <f t="shared" ref="I80:T80" si="54">SUM(I51:I79)</f>
        <v>0</v>
      </c>
      <c r="J80" s="144">
        <f>SUM(J51:J69,J72,J75:J79)</f>
        <v>137018.73000000001</v>
      </c>
      <c r="K80" s="144">
        <f t="shared" si="54"/>
        <v>0</v>
      </c>
      <c r="L80" s="144">
        <f t="shared" si="54"/>
        <v>0</v>
      </c>
      <c r="M80" s="144">
        <f t="shared" si="54"/>
        <v>85084.23000000001</v>
      </c>
      <c r="N80" s="144">
        <f t="shared" si="54"/>
        <v>0</v>
      </c>
      <c r="O80" s="144">
        <f t="shared" si="54"/>
        <v>0</v>
      </c>
      <c r="P80" s="144">
        <f t="shared" si="54"/>
        <v>252113.63</v>
      </c>
      <c r="Q80" s="144">
        <f t="shared" si="54"/>
        <v>0</v>
      </c>
      <c r="R80" s="144">
        <f t="shared" si="54"/>
        <v>0</v>
      </c>
      <c r="S80" s="144">
        <f t="shared" si="54"/>
        <v>167313.78000000003</v>
      </c>
      <c r="T80" s="144">
        <f t="shared" si="54"/>
        <v>0</v>
      </c>
      <c r="U80" s="145">
        <f t="shared" ref="U80" si="55">IF(G80=0,0,+S80/G80)</f>
        <v>0.2429046929633403</v>
      </c>
      <c r="V80" s="52">
        <f>+'ABRIL 2019  (2)'!J79+'mayo 2019   (2)'!J79+'JUNIO  (2)'!J80</f>
        <v>137018.73000000001</v>
      </c>
      <c r="W80" s="52">
        <f t="shared" si="48"/>
        <v>0</v>
      </c>
      <c r="X80" s="52">
        <f>+'ABRIL 2019  (2)'!M79+'mayo 2019   (2)'!M79+'JUNIO  (2)'!M80</f>
        <v>85084.23000000001</v>
      </c>
      <c r="Y80" s="52">
        <f t="shared" si="49"/>
        <v>0</v>
      </c>
      <c r="Z80" s="52">
        <f>+'JUNIO  (2)'!P80</f>
        <v>252113.63</v>
      </c>
      <c r="AA80" s="52">
        <f t="shared" si="50"/>
        <v>0</v>
      </c>
      <c r="AB80" s="52">
        <f>+'JUNIO  (2)'!S80</f>
        <v>167313.78000000003</v>
      </c>
      <c r="AC80" s="52">
        <f t="shared" si="51"/>
        <v>0</v>
      </c>
      <c r="AD80" s="375">
        <f t="shared" si="52"/>
        <v>0.2429046929633403</v>
      </c>
      <c r="AE80" s="394">
        <f t="shared" si="53"/>
        <v>0</v>
      </c>
      <c r="AF80" s="345"/>
    </row>
    <row r="81" spans="1:21" ht="15.75" thickBot="1">
      <c r="C81" s="347"/>
      <c r="I81" s="348"/>
      <c r="L81" s="348"/>
      <c r="N81" s="348"/>
      <c r="U81" s="348"/>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customHeight="1" thickBot="1">
      <c r="B83" s="494"/>
      <c r="C83" s="495"/>
      <c r="D83" s="497" t="s">
        <v>16</v>
      </c>
      <c r="E83" s="485"/>
      <c r="F83" s="485"/>
      <c r="G83" s="485"/>
      <c r="H83" s="485"/>
      <c r="I83" s="486"/>
      <c r="J83" s="756" t="s">
        <v>85</v>
      </c>
      <c r="K83" s="757"/>
      <c r="L83" s="757"/>
      <c r="M83" s="757"/>
      <c r="N83" s="757"/>
      <c r="O83" s="757"/>
      <c r="P83" s="766" t="s">
        <v>86</v>
      </c>
      <c r="Q83" s="767"/>
      <c r="R83" s="767"/>
      <c r="S83" s="767"/>
      <c r="T83" s="767"/>
      <c r="U83" s="768"/>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thickBot="1">
      <c r="A85" s="4"/>
      <c r="B85" s="477" t="s">
        <v>48</v>
      </c>
      <c r="C85" s="478"/>
      <c r="D85" s="479">
        <v>0</v>
      </c>
      <c r="E85" s="470"/>
      <c r="F85" s="479">
        <v>608590.23</v>
      </c>
      <c r="G85" s="470"/>
      <c r="H85" s="479">
        <v>0</v>
      </c>
      <c r="I85" s="470"/>
      <c r="J85" s="468">
        <v>0</v>
      </c>
      <c r="K85" s="469"/>
      <c r="L85" s="769">
        <f>+M80</f>
        <v>85084.23000000001</v>
      </c>
      <c r="M85" s="770"/>
      <c r="N85" s="466">
        <v>0</v>
      </c>
      <c r="O85" s="467"/>
      <c r="P85" s="468">
        <v>0</v>
      </c>
      <c r="Q85" s="469"/>
      <c r="R85" s="769">
        <f>+S80</f>
        <v>167313.78000000003</v>
      </c>
      <c r="S85" s="770"/>
      <c r="T85" s="466">
        <v>0</v>
      </c>
      <c r="U85" s="471"/>
    </row>
    <row r="86" spans="1:21" ht="51" customHeight="1" thickBot="1">
      <c r="A86" s="349"/>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SUM(L85:M86)</f>
        <v>85084.23000000001</v>
      </c>
      <c r="M87" s="446"/>
      <c r="N87" s="444">
        <f>SUM(N85:N86)</f>
        <v>0</v>
      </c>
      <c r="O87" s="444"/>
      <c r="P87" s="445">
        <f>SUM(P85:P86)</f>
        <v>0</v>
      </c>
      <c r="Q87" s="452"/>
      <c r="R87" s="447">
        <f>SUM(R85:S86)</f>
        <v>167313.78000000003</v>
      </c>
      <c r="S87" s="446"/>
      <c r="T87" s="447">
        <f>SUM(T85:T86)</f>
        <v>0</v>
      </c>
      <c r="U87" s="453"/>
    </row>
    <row r="88" spans="1:21">
      <c r="A88" s="4"/>
      <c r="B88" s="323"/>
      <c r="C88" s="323"/>
      <c r="D88" s="323"/>
      <c r="E88" s="323"/>
      <c r="F88" s="333"/>
      <c r="G88" s="333"/>
      <c r="H88" s="334"/>
      <c r="I88" s="334"/>
      <c r="J88" s="333"/>
      <c r="K88" s="333"/>
      <c r="L88" s="333"/>
      <c r="M88" s="334"/>
      <c r="N88" s="333"/>
      <c r="O88" s="334"/>
      <c r="P88" s="334"/>
      <c r="Q88" s="333"/>
      <c r="R88" s="4"/>
      <c r="S88" s="4"/>
      <c r="T88" s="4"/>
      <c r="U88" s="4"/>
    </row>
    <row r="89" spans="1:21" ht="15.75" thickBot="1">
      <c r="A89" s="4"/>
      <c r="B89" s="323"/>
      <c r="C89" s="323"/>
      <c r="D89" s="323"/>
      <c r="E89" s="323"/>
      <c r="F89" s="333"/>
      <c r="G89" s="333"/>
      <c r="H89" s="333"/>
      <c r="I89" s="333"/>
      <c r="J89" s="333"/>
      <c r="K89" s="333"/>
      <c r="L89" s="333"/>
      <c r="M89" s="333"/>
      <c r="N89" s="333"/>
      <c r="O89" s="333"/>
      <c r="P89" s="333"/>
      <c r="Q89" s="333"/>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331"/>
      <c r="I99" s="331"/>
      <c r="O99" s="331"/>
      <c r="Q99" s="331"/>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32"/>
      <c r="I102" s="332"/>
      <c r="J102" s="449"/>
      <c r="K102" s="449"/>
      <c r="L102" s="449"/>
      <c r="M102" s="449"/>
      <c r="N102" s="449"/>
      <c r="O102" s="449"/>
      <c r="P102" s="332"/>
      <c r="Q102" s="332"/>
      <c r="R102" s="440"/>
      <c r="S102" s="440"/>
      <c r="T102" s="440"/>
      <c r="U102" s="440"/>
    </row>
    <row r="103" spans="2:21">
      <c r="B103" s="448"/>
      <c r="C103" s="448"/>
      <c r="D103" s="448"/>
      <c r="E103" s="448"/>
      <c r="F103" s="448"/>
      <c r="G103" s="448"/>
      <c r="H103" s="332"/>
      <c r="I103" s="332"/>
      <c r="J103" s="449"/>
      <c r="K103" s="449"/>
      <c r="L103" s="449"/>
      <c r="M103" s="449"/>
      <c r="N103" s="449"/>
      <c r="O103" s="449"/>
      <c r="P103" s="332"/>
      <c r="Q103" s="332"/>
      <c r="R103" s="440"/>
      <c r="S103" s="440"/>
      <c r="T103" s="440"/>
      <c r="U103" s="440"/>
    </row>
    <row r="104" spans="2:21">
      <c r="B104" s="448"/>
      <c r="C104" s="448"/>
      <c r="D104" s="448"/>
      <c r="E104" s="448"/>
      <c r="F104" s="448"/>
      <c r="G104" s="448"/>
      <c r="H104" s="332"/>
      <c r="I104" s="332"/>
      <c r="J104" s="449"/>
      <c r="K104" s="449"/>
      <c r="L104" s="449"/>
      <c r="M104" s="449"/>
      <c r="N104" s="449"/>
      <c r="O104" s="449"/>
      <c r="P104" s="332"/>
      <c r="Q104" s="332"/>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118</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45.7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4">
    <mergeCell ref="B106:G106"/>
    <mergeCell ref="J106:O106"/>
    <mergeCell ref="R106:U106"/>
    <mergeCell ref="B107:G107"/>
    <mergeCell ref="J107:O107"/>
    <mergeCell ref="R107:U107"/>
    <mergeCell ref="J100:O100"/>
    <mergeCell ref="R100:U100"/>
    <mergeCell ref="B101:G101"/>
    <mergeCell ref="J101:O105"/>
    <mergeCell ref="R101:U105"/>
    <mergeCell ref="B102:G105"/>
    <mergeCell ref="B115:G115"/>
    <mergeCell ref="J115:O115"/>
    <mergeCell ref="R115:U115"/>
    <mergeCell ref="B116:G116"/>
    <mergeCell ref="J116:O116"/>
    <mergeCell ref="R116:U116"/>
    <mergeCell ref="J109:O109"/>
    <mergeCell ref="J110:O110"/>
    <mergeCell ref="R110:U110"/>
    <mergeCell ref="B111:G114"/>
    <mergeCell ref="J111:O114"/>
    <mergeCell ref="R111:U114"/>
    <mergeCell ref="B110:G110"/>
    <mergeCell ref="P87:Q87"/>
    <mergeCell ref="R87:S87"/>
    <mergeCell ref="T87:U87"/>
    <mergeCell ref="B90:D90"/>
    <mergeCell ref="E90:U90"/>
    <mergeCell ref="B91:U97"/>
    <mergeCell ref="N86:O86"/>
    <mergeCell ref="P86:Q86"/>
    <mergeCell ref="R86:S86"/>
    <mergeCell ref="T86:U86"/>
    <mergeCell ref="D87:E87"/>
    <mergeCell ref="F87:G87"/>
    <mergeCell ref="H87:I87"/>
    <mergeCell ref="J87:K87"/>
    <mergeCell ref="L87:M87"/>
    <mergeCell ref="N87:O87"/>
    <mergeCell ref="N85:O85"/>
    <mergeCell ref="P85:Q85"/>
    <mergeCell ref="R85:S85"/>
    <mergeCell ref="T85:U85"/>
    <mergeCell ref="B86:C86"/>
    <mergeCell ref="D86:E86"/>
    <mergeCell ref="F86:G86"/>
    <mergeCell ref="H86:I86"/>
    <mergeCell ref="J86:K86"/>
    <mergeCell ref="L86:M86"/>
    <mergeCell ref="B85:C85"/>
    <mergeCell ref="D85:E85"/>
    <mergeCell ref="F85:G85"/>
    <mergeCell ref="H85:I85"/>
    <mergeCell ref="J85:K85"/>
    <mergeCell ref="L85:M85"/>
    <mergeCell ref="J84:K84"/>
    <mergeCell ref="L84:M84"/>
    <mergeCell ref="N84:O84"/>
    <mergeCell ref="P84:Q84"/>
    <mergeCell ref="R84:S84"/>
    <mergeCell ref="T84:U84"/>
    <mergeCell ref="B80:F80"/>
    <mergeCell ref="G80:H80"/>
    <mergeCell ref="B82:U82"/>
    <mergeCell ref="B83:C84"/>
    <mergeCell ref="D83:I83"/>
    <mergeCell ref="J83:O83"/>
    <mergeCell ref="D84:E84"/>
    <mergeCell ref="F84:G84"/>
    <mergeCell ref="H84:I84"/>
    <mergeCell ref="P83:U83"/>
    <mergeCell ref="B77:F77"/>
    <mergeCell ref="G77:H77"/>
    <mergeCell ref="B78:F78"/>
    <mergeCell ref="G78:H78"/>
    <mergeCell ref="B79:F79"/>
    <mergeCell ref="G79:H79"/>
    <mergeCell ref="G73:H73"/>
    <mergeCell ref="B74:F74"/>
    <mergeCell ref="G74:H74"/>
    <mergeCell ref="B75:F75"/>
    <mergeCell ref="G75:H75"/>
    <mergeCell ref="B76:F76"/>
    <mergeCell ref="G76:H76"/>
    <mergeCell ref="B69:F69"/>
    <mergeCell ref="G69:H69"/>
    <mergeCell ref="B70:F70"/>
    <mergeCell ref="G70:H70"/>
    <mergeCell ref="B72:F72"/>
    <mergeCell ref="G72:H72"/>
    <mergeCell ref="B66:F66"/>
    <mergeCell ref="G66:H66"/>
    <mergeCell ref="B67:F67"/>
    <mergeCell ref="G67:H67"/>
    <mergeCell ref="B68:F68"/>
    <mergeCell ref="G68:H68"/>
    <mergeCell ref="B63:F63"/>
    <mergeCell ref="G63:H63"/>
    <mergeCell ref="B64:F64"/>
    <mergeCell ref="G64:H64"/>
    <mergeCell ref="B65:F65"/>
    <mergeCell ref="G65:H65"/>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R38:T38"/>
    <mergeCell ref="B39:D39"/>
    <mergeCell ref="E39:F39"/>
    <mergeCell ref="G39:H39"/>
    <mergeCell ref="I39:K39"/>
    <mergeCell ref="O39:Q39"/>
    <mergeCell ref="B38:D38"/>
    <mergeCell ref="E38:F38"/>
    <mergeCell ref="G38:H38"/>
    <mergeCell ref="I38:K38"/>
    <mergeCell ref="L38:N38"/>
    <mergeCell ref="O38:Q38"/>
    <mergeCell ref="L39:N39"/>
    <mergeCell ref="R39:T39"/>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B24:D24"/>
    <mergeCell ref="E24:F24"/>
    <mergeCell ref="G24:H24"/>
    <mergeCell ref="I24:K24"/>
    <mergeCell ref="L24:N24"/>
    <mergeCell ref="O24:Q24"/>
    <mergeCell ref="R24:T24"/>
    <mergeCell ref="L21:N22"/>
    <mergeCell ref="O21:Q22"/>
    <mergeCell ref="R21:T22"/>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16:F16"/>
    <mergeCell ref="G16:U16"/>
    <mergeCell ref="B13:F13"/>
    <mergeCell ref="G13:U13"/>
    <mergeCell ref="B14:F14"/>
    <mergeCell ref="G14:H14"/>
    <mergeCell ref="I14:L14"/>
    <mergeCell ref="N14:Q14"/>
    <mergeCell ref="R14:S14"/>
    <mergeCell ref="T14:U14"/>
    <mergeCell ref="B6:U6"/>
    <mergeCell ref="B10:F10"/>
    <mergeCell ref="G10:U10"/>
    <mergeCell ref="B11:F11"/>
    <mergeCell ref="G11:U11"/>
    <mergeCell ref="B12:F12"/>
    <mergeCell ref="G12:U12"/>
    <mergeCell ref="B15:F15"/>
    <mergeCell ref="G15:H15"/>
    <mergeCell ref="I15:L15"/>
    <mergeCell ref="N15:Q15"/>
    <mergeCell ref="R15:U15"/>
    <mergeCell ref="V21:W22"/>
    <mergeCell ref="X21:Y22"/>
    <mergeCell ref="Z21:AA22"/>
    <mergeCell ref="AB21:AC22"/>
    <mergeCell ref="AD21:AE22"/>
    <mergeCell ref="V47:W48"/>
    <mergeCell ref="X47:Y48"/>
    <mergeCell ref="Z47:AA48"/>
    <mergeCell ref="AB47:AC48"/>
    <mergeCell ref="AD47:AE48"/>
  </mergeCells>
  <conditionalFormatting sqref="W24">
    <cfRule type="cellIs" dxfId="175" priority="117" operator="notEqual">
      <formula>0</formula>
    </cfRule>
  </conditionalFormatting>
  <conditionalFormatting sqref="Y24">
    <cfRule type="cellIs" dxfId="174" priority="116" operator="notEqual">
      <formula>0</formula>
    </cfRule>
  </conditionalFormatting>
  <conditionalFormatting sqref="AA24">
    <cfRule type="cellIs" dxfId="173" priority="115" operator="notEqual">
      <formula>0</formula>
    </cfRule>
  </conditionalFormatting>
  <conditionalFormatting sqref="W51">
    <cfRule type="cellIs" dxfId="172" priority="85" operator="notEqual">
      <formula>0</formula>
    </cfRule>
  </conditionalFormatting>
  <conditionalFormatting sqref="AC24">
    <cfRule type="cellIs" dxfId="171" priority="114" operator="notEqual">
      <formula>0</formula>
    </cfRule>
  </conditionalFormatting>
  <conditionalFormatting sqref="AA51">
    <cfRule type="cellIs" dxfId="170" priority="83" operator="notEqual">
      <formula>0</formula>
    </cfRule>
  </conditionalFormatting>
  <conditionalFormatting sqref="AE51">
    <cfRule type="cellIs" dxfId="169" priority="81" operator="notEqual">
      <formula>0</formula>
    </cfRule>
  </conditionalFormatting>
  <conditionalFormatting sqref="W52">
    <cfRule type="cellIs" dxfId="168" priority="80" operator="notEqual">
      <formula>0</formula>
    </cfRule>
  </conditionalFormatting>
  <conditionalFormatting sqref="Y52">
    <cfRule type="cellIs" dxfId="167" priority="79" operator="notEqual">
      <formula>0</formula>
    </cfRule>
  </conditionalFormatting>
  <conditionalFormatting sqref="AC51">
    <cfRule type="cellIs" dxfId="166" priority="82" operator="notEqual">
      <formula>0</formula>
    </cfRule>
  </conditionalFormatting>
  <conditionalFormatting sqref="AC52">
    <cfRule type="cellIs" dxfId="165" priority="77" operator="notEqual">
      <formula>0</formula>
    </cfRule>
  </conditionalFormatting>
  <conditionalFormatting sqref="AE52">
    <cfRule type="cellIs" dxfId="164" priority="76" operator="notEqual">
      <formula>0</formula>
    </cfRule>
  </conditionalFormatting>
  <conditionalFormatting sqref="AA52">
    <cfRule type="cellIs" dxfId="163" priority="78" operator="notEqual">
      <formula>0</formula>
    </cfRule>
  </conditionalFormatting>
  <conditionalFormatting sqref="Y51">
    <cfRule type="cellIs" dxfId="162" priority="84" operator="notEqual">
      <formula>0</formula>
    </cfRule>
  </conditionalFormatting>
  <conditionalFormatting sqref="AA53:AA69">
    <cfRule type="cellIs" dxfId="161" priority="58" operator="notEqual">
      <formula>0</formula>
    </cfRule>
  </conditionalFormatting>
  <conditionalFormatting sqref="AC53:AC69">
    <cfRule type="cellIs" dxfId="160" priority="57" operator="notEqual">
      <formula>0</formula>
    </cfRule>
  </conditionalFormatting>
  <conditionalFormatting sqref="W53:W69">
    <cfRule type="cellIs" dxfId="159" priority="60" operator="notEqual">
      <formula>0</formula>
    </cfRule>
  </conditionalFormatting>
  <conditionalFormatting sqref="Y53:Y69">
    <cfRule type="cellIs" dxfId="158" priority="59" operator="notEqual">
      <formula>0</formula>
    </cfRule>
  </conditionalFormatting>
  <conditionalFormatting sqref="W34:W35">
    <cfRule type="cellIs" dxfId="157" priority="28" operator="notEqual">
      <formula>0</formula>
    </cfRule>
  </conditionalFormatting>
  <conditionalFormatting sqref="Y34:Y35">
    <cfRule type="cellIs" dxfId="156" priority="27" operator="notEqual">
      <formula>0</formula>
    </cfRule>
  </conditionalFormatting>
  <conditionalFormatting sqref="AA34:AA35">
    <cfRule type="cellIs" dxfId="155" priority="26" operator="notEqual">
      <formula>0</formula>
    </cfRule>
  </conditionalFormatting>
  <conditionalFormatting sqref="AC34:AC35">
    <cfRule type="cellIs" dxfId="154" priority="25" operator="notEqual">
      <formula>0</formula>
    </cfRule>
  </conditionalFormatting>
  <conditionalFormatting sqref="W37">
    <cfRule type="cellIs" dxfId="153" priority="24" operator="notEqual">
      <formula>0</formula>
    </cfRule>
  </conditionalFormatting>
  <conditionalFormatting sqref="Y37">
    <cfRule type="cellIs" dxfId="152" priority="23" operator="notEqual">
      <formula>0</formula>
    </cfRule>
  </conditionalFormatting>
  <conditionalFormatting sqref="AA37">
    <cfRule type="cellIs" dxfId="151" priority="22" operator="notEqual">
      <formula>0</formula>
    </cfRule>
  </conditionalFormatting>
  <conditionalFormatting sqref="AC37">
    <cfRule type="cellIs" dxfId="150" priority="21" operator="notEqual">
      <formula>0</formula>
    </cfRule>
  </conditionalFormatting>
  <conditionalFormatting sqref="W40">
    <cfRule type="cellIs" dxfId="149" priority="16" operator="notEqual">
      <formula>0</formula>
    </cfRule>
  </conditionalFormatting>
  <conditionalFormatting sqref="Y40">
    <cfRule type="cellIs" dxfId="148" priority="15" operator="notEqual">
      <formula>0</formula>
    </cfRule>
  </conditionalFormatting>
  <conditionalFormatting sqref="AE53:AE69">
    <cfRule type="cellIs" dxfId="147" priority="56" operator="notEqual">
      <formula>0</formula>
    </cfRule>
  </conditionalFormatting>
  <conditionalFormatting sqref="Y72">
    <cfRule type="cellIs" dxfId="146" priority="54" operator="notEqual">
      <formula>0</formula>
    </cfRule>
  </conditionalFormatting>
  <conditionalFormatting sqref="AA72">
    <cfRule type="cellIs" dxfId="145" priority="53" operator="notEqual">
      <formula>0</formula>
    </cfRule>
  </conditionalFormatting>
  <conditionalFormatting sqref="W72">
    <cfRule type="cellIs" dxfId="144" priority="55" operator="notEqual">
      <formula>0</formula>
    </cfRule>
  </conditionalFormatting>
  <conditionalFormatting sqref="W75">
    <cfRule type="cellIs" dxfId="143" priority="50" operator="notEqual">
      <formula>0</formula>
    </cfRule>
  </conditionalFormatting>
  <conditionalFormatting sqref="AC72">
    <cfRule type="cellIs" dxfId="142" priority="52" operator="notEqual">
      <formula>0</formula>
    </cfRule>
  </conditionalFormatting>
  <conditionalFormatting sqref="AE72">
    <cfRule type="cellIs" dxfId="141" priority="51" operator="notEqual">
      <formula>0</formula>
    </cfRule>
  </conditionalFormatting>
  <conditionalFormatting sqref="Y75">
    <cfRule type="cellIs" dxfId="140" priority="49" operator="notEqual">
      <formula>0</formula>
    </cfRule>
  </conditionalFormatting>
  <conditionalFormatting sqref="AA75">
    <cfRule type="cellIs" dxfId="139" priority="48" operator="notEqual">
      <formula>0</formula>
    </cfRule>
  </conditionalFormatting>
  <conditionalFormatting sqref="AC75">
    <cfRule type="cellIs" dxfId="138" priority="47" operator="notEqual">
      <formula>0</formula>
    </cfRule>
  </conditionalFormatting>
  <conditionalFormatting sqref="AE75">
    <cfRule type="cellIs" dxfId="137" priority="46" operator="notEqual">
      <formula>0</formula>
    </cfRule>
  </conditionalFormatting>
  <conditionalFormatting sqref="W76:W80">
    <cfRule type="cellIs" dxfId="136" priority="45" operator="notEqual">
      <formula>0</formula>
    </cfRule>
  </conditionalFormatting>
  <conditionalFormatting sqref="Y76:Y80">
    <cfRule type="cellIs" dxfId="135" priority="44" operator="notEqual">
      <formula>0</formula>
    </cfRule>
  </conditionalFormatting>
  <conditionalFormatting sqref="AA76:AA80">
    <cfRule type="cellIs" dxfId="134" priority="43" operator="notEqual">
      <formula>0</formula>
    </cfRule>
  </conditionalFormatting>
  <conditionalFormatting sqref="AC76:AC80">
    <cfRule type="cellIs" dxfId="133" priority="42" operator="notEqual">
      <formula>0</formula>
    </cfRule>
  </conditionalFormatting>
  <conditionalFormatting sqref="AE76:AE80">
    <cfRule type="cellIs" dxfId="132" priority="41" operator="notEqual">
      <formula>0</formula>
    </cfRule>
  </conditionalFormatting>
  <conditionalFormatting sqref="W25:W26">
    <cfRule type="cellIs" dxfId="131" priority="40" operator="notEqual">
      <formula>0</formula>
    </cfRule>
  </conditionalFormatting>
  <conditionalFormatting sqref="Y25:Y26">
    <cfRule type="cellIs" dxfId="130" priority="39" operator="notEqual">
      <formula>0</formula>
    </cfRule>
  </conditionalFormatting>
  <conditionalFormatting sqref="AA25:AA26">
    <cfRule type="cellIs" dxfId="129" priority="38" operator="notEqual">
      <formula>0</formula>
    </cfRule>
  </conditionalFormatting>
  <conditionalFormatting sqref="AC25:AC26">
    <cfRule type="cellIs" dxfId="128" priority="37" operator="notEqual">
      <formula>0</formula>
    </cfRule>
  </conditionalFormatting>
  <conditionalFormatting sqref="W28:W29">
    <cfRule type="cellIs" dxfId="127" priority="36" operator="notEqual">
      <formula>0</formula>
    </cfRule>
  </conditionalFormatting>
  <conditionalFormatting sqref="Y28:Y29">
    <cfRule type="cellIs" dxfId="126" priority="35" operator="notEqual">
      <formula>0</formula>
    </cfRule>
  </conditionalFormatting>
  <conditionalFormatting sqref="AA28:AA29">
    <cfRule type="cellIs" dxfId="125" priority="34" operator="notEqual">
      <formula>0</formula>
    </cfRule>
  </conditionalFormatting>
  <conditionalFormatting sqref="AC28:AC29">
    <cfRule type="cellIs" dxfId="124" priority="33" operator="notEqual">
      <formula>0</formula>
    </cfRule>
  </conditionalFormatting>
  <conditionalFormatting sqref="W31:W32">
    <cfRule type="cellIs" dxfId="123" priority="32" operator="notEqual">
      <formula>0</formula>
    </cfRule>
  </conditionalFormatting>
  <conditionalFormatting sqref="Y31:Y32">
    <cfRule type="cellIs" dxfId="122" priority="31" operator="notEqual">
      <formula>0</formula>
    </cfRule>
  </conditionalFormatting>
  <conditionalFormatting sqref="AA31:AA32">
    <cfRule type="cellIs" dxfId="121" priority="30" operator="notEqual">
      <formula>0</formula>
    </cfRule>
  </conditionalFormatting>
  <conditionalFormatting sqref="AC31:AC32">
    <cfRule type="cellIs" dxfId="120" priority="29" operator="notEqual">
      <formula>0</formula>
    </cfRule>
  </conditionalFormatting>
  <conditionalFormatting sqref="AA40">
    <cfRule type="cellIs" dxfId="119" priority="14" operator="notEqual">
      <formula>0</formula>
    </cfRule>
  </conditionalFormatting>
  <conditionalFormatting sqref="AC40">
    <cfRule type="cellIs" dxfId="118" priority="13" operator="notEqual">
      <formula>0</formula>
    </cfRule>
  </conditionalFormatting>
  <conditionalFormatting sqref="W42">
    <cfRule type="cellIs" dxfId="117" priority="12" operator="notEqual">
      <formula>0</formula>
    </cfRule>
  </conditionalFormatting>
  <conditionalFormatting sqref="Y42">
    <cfRule type="cellIs" dxfId="116" priority="11" operator="notEqual">
      <formula>0</formula>
    </cfRule>
  </conditionalFormatting>
  <conditionalFormatting sqref="AA42">
    <cfRule type="cellIs" dxfId="115" priority="10" operator="notEqual">
      <formula>0</formula>
    </cfRule>
  </conditionalFormatting>
  <conditionalFormatting sqref="AC42">
    <cfRule type="cellIs" dxfId="114" priority="9" operator="notEqual">
      <formula>0</formula>
    </cfRule>
  </conditionalFormatting>
  <conditionalFormatting sqref="W39">
    <cfRule type="cellIs" dxfId="113" priority="4" operator="notEqual">
      <formula>0</formula>
    </cfRule>
  </conditionalFormatting>
  <conditionalFormatting sqref="Y39">
    <cfRule type="cellIs" dxfId="112" priority="3" operator="notEqual">
      <formula>0</formula>
    </cfRule>
  </conditionalFormatting>
  <conditionalFormatting sqref="AA39">
    <cfRule type="cellIs" dxfId="111" priority="2" operator="notEqual">
      <formula>0</formula>
    </cfRule>
  </conditionalFormatting>
  <conditionalFormatting sqref="AC39">
    <cfRule type="cellIs" dxfId="110" priority="1" operator="notEqual">
      <formula>0</formula>
    </cfRule>
  </conditionalFormatting>
  <pageMargins left="0.86614173228346458" right="0" top="0.15748031496062992" bottom="0.15748031496062992" header="0.15748031496062992" footer="0.15748031496062992"/>
  <pageSetup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7"/>
  <sheetViews>
    <sheetView zoomScale="71" zoomScaleNormal="71" workbookViewId="0">
      <selection activeCell="B5" sqref="B5"/>
    </sheetView>
  </sheetViews>
  <sheetFormatPr baseColWidth="10" defaultRowHeight="15"/>
  <cols>
    <col min="1" max="1" width="1" style="345" customWidth="1"/>
    <col min="2" max="2" width="8.28515625" style="345" customWidth="1"/>
    <col min="3" max="3" width="14.140625" style="345" customWidth="1"/>
    <col min="4" max="4" width="8.42578125" style="345" customWidth="1"/>
    <col min="5" max="5" width="8.5703125" style="345" customWidth="1"/>
    <col min="6" max="6" width="19.140625" style="345" customWidth="1"/>
    <col min="7" max="8" width="11.42578125" style="345"/>
    <col min="9" max="9" width="12.7109375" style="345" customWidth="1"/>
    <col min="10" max="10" width="17.42578125" style="345" customWidth="1"/>
    <col min="11" max="12" width="12.7109375" style="345" customWidth="1"/>
    <col min="13" max="13" width="19" style="345" customWidth="1"/>
    <col min="14" max="15" width="12.7109375" style="345" customWidth="1"/>
    <col min="16" max="16" width="20.140625" style="345" customWidth="1"/>
    <col min="17" max="18" width="12.7109375" style="345" customWidth="1"/>
    <col min="19" max="19" width="18" style="345" customWidth="1"/>
    <col min="20" max="20" width="12.7109375" style="345" customWidth="1"/>
    <col min="21" max="21" width="12.85546875" style="345" customWidth="1"/>
    <col min="22" max="22" width="18.140625" style="345" customWidth="1"/>
    <col min="23" max="23" width="19.140625" style="345" customWidth="1"/>
    <col min="24" max="24" width="20.140625" style="345" customWidth="1"/>
    <col min="25" max="25" width="16.42578125" style="345" customWidth="1"/>
    <col min="26" max="26" width="19.140625" style="345" customWidth="1"/>
    <col min="27" max="27" width="11.42578125" style="345"/>
    <col min="28" max="28" width="17" style="345" customWidth="1"/>
    <col min="29" max="29" width="19.42578125" style="345" customWidth="1"/>
    <col min="30" max="30" width="11.42578125" style="345"/>
    <col min="31" max="31" width="13.85546875" style="345" customWidth="1"/>
    <col min="32" max="16384" width="11.42578125" style="345"/>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ustomHeight="1">
      <c r="B6" s="610" t="s">
        <v>124</v>
      </c>
      <c r="C6" s="610"/>
      <c r="D6" s="610"/>
      <c r="E6" s="610"/>
      <c r="F6" s="610"/>
      <c r="G6" s="610"/>
      <c r="H6" s="610"/>
      <c r="I6" s="610"/>
      <c r="J6" s="610"/>
      <c r="K6" s="610"/>
      <c r="L6" s="610"/>
      <c r="M6" s="610"/>
      <c r="N6" s="610"/>
      <c r="O6" s="610"/>
      <c r="P6" s="610"/>
      <c r="Q6" s="610"/>
      <c r="R6" s="610"/>
      <c r="S6" s="610"/>
      <c r="T6" s="610"/>
      <c r="U6" s="610"/>
    </row>
    <row r="7" spans="1:21">
      <c r="F7" s="345" t="s">
        <v>1</v>
      </c>
    </row>
    <row r="8" spans="1:21" ht="21.75">
      <c r="B8" s="2"/>
      <c r="C8" s="2"/>
      <c r="D8" s="2"/>
      <c r="E8" s="2"/>
      <c r="F8" s="2"/>
      <c r="G8" s="2"/>
      <c r="H8" s="2"/>
      <c r="I8" s="2"/>
      <c r="J8" s="2"/>
      <c r="K8" s="2"/>
      <c r="L8" s="2"/>
      <c r="M8" s="2"/>
      <c r="N8" s="2"/>
      <c r="O8" s="2"/>
      <c r="P8" s="2"/>
      <c r="Q8" s="2"/>
      <c r="R8" s="2"/>
      <c r="S8" s="2"/>
      <c r="T8" s="2"/>
      <c r="U8" s="2"/>
    </row>
    <row r="9" spans="1:21" ht="15.75" thickBot="1">
      <c r="B9" s="346"/>
      <c r="C9" s="346"/>
      <c r="D9" s="346"/>
      <c r="E9" s="346"/>
      <c r="F9" s="346"/>
      <c r="G9" s="346"/>
      <c r="H9" s="346"/>
      <c r="I9" s="346"/>
      <c r="J9" s="346"/>
      <c r="K9" s="346"/>
      <c r="L9" s="346"/>
      <c r="M9" s="346"/>
      <c r="N9" s="346"/>
      <c r="O9" s="346"/>
      <c r="P9" s="346"/>
      <c r="Q9" s="346"/>
      <c r="R9" s="346"/>
      <c r="S9" s="346"/>
      <c r="T9" s="346"/>
      <c r="U9" s="346"/>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349"/>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349"/>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349"/>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349"/>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349"/>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 customHeight="1" thickBot="1">
      <c r="A16" s="349"/>
      <c r="B16" s="611" t="s">
        <v>11</v>
      </c>
      <c r="C16" s="612"/>
      <c r="D16" s="612"/>
      <c r="E16" s="612"/>
      <c r="F16" s="613"/>
      <c r="G16" s="761" t="s">
        <v>113</v>
      </c>
      <c r="H16" s="762"/>
      <c r="I16" s="762"/>
      <c r="J16" s="762"/>
      <c r="K16" s="762"/>
      <c r="L16" s="762"/>
      <c r="M16" s="762"/>
      <c r="N16" s="762"/>
      <c r="O16" s="762"/>
      <c r="P16" s="762"/>
      <c r="Q16" s="762"/>
      <c r="R16" s="762"/>
      <c r="S16" s="762"/>
      <c r="T16" s="762"/>
      <c r="U16" s="763"/>
    </row>
    <row r="17" spans="1:31" ht="15.75" customHeight="1" thickBot="1">
      <c r="A17" s="349"/>
      <c r="B17" s="591" t="s">
        <v>12</v>
      </c>
      <c r="C17" s="592"/>
      <c r="D17" s="592"/>
      <c r="E17" s="592"/>
      <c r="F17" s="593"/>
      <c r="G17" s="594" t="s">
        <v>75</v>
      </c>
      <c r="H17" s="595"/>
      <c r="I17" s="595"/>
      <c r="J17" s="595"/>
      <c r="K17" s="595"/>
      <c r="L17" s="595"/>
      <c r="M17" s="595"/>
      <c r="N17" s="595"/>
      <c r="O17" s="595"/>
      <c r="P17" s="595"/>
      <c r="Q17" s="595"/>
      <c r="R17" s="595"/>
      <c r="S17" s="595"/>
      <c r="T17" s="595"/>
      <c r="U17" s="596"/>
    </row>
    <row r="18" spans="1:31" ht="15.75" thickBot="1">
      <c r="B18" s="501"/>
      <c r="C18" s="501"/>
      <c r="D18" s="501"/>
      <c r="E18" s="501"/>
      <c r="F18" s="501"/>
      <c r="G18" s="501"/>
      <c r="H18" s="501"/>
      <c r="I18" s="501"/>
      <c r="J18" s="501"/>
      <c r="K18" s="501"/>
      <c r="L18" s="501"/>
      <c r="M18" s="501"/>
      <c r="N18" s="501"/>
      <c r="O18" s="501"/>
      <c r="P18" s="501"/>
      <c r="Q18" s="501"/>
      <c r="R18" s="501"/>
      <c r="S18" s="501"/>
      <c r="T18" s="501"/>
      <c r="U18" s="501"/>
    </row>
    <row r="19" spans="1:31" ht="16.5" thickBot="1">
      <c r="A19" s="349"/>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31" ht="15.75" customHeight="1" thickBot="1">
      <c r="A20" s="349"/>
      <c r="B20" s="524"/>
      <c r="C20" s="524"/>
      <c r="D20" s="525"/>
      <c r="E20" s="524"/>
      <c r="F20" s="525"/>
      <c r="G20" s="529" t="s">
        <v>16</v>
      </c>
      <c r="H20" s="530"/>
      <c r="I20" s="756" t="s">
        <v>85</v>
      </c>
      <c r="J20" s="757"/>
      <c r="K20" s="757"/>
      <c r="L20" s="757"/>
      <c r="M20" s="757"/>
      <c r="N20" s="757"/>
      <c r="O20" s="756" t="s">
        <v>86</v>
      </c>
      <c r="P20" s="757"/>
      <c r="Q20" s="757"/>
      <c r="R20" s="757"/>
      <c r="S20" s="757"/>
      <c r="T20" s="757"/>
      <c r="U20" s="757"/>
    </row>
    <row r="21" spans="1:31">
      <c r="A21" s="349"/>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6" t="s">
        <v>137</v>
      </c>
      <c r="W21" s="607"/>
      <c r="X21" s="606" t="s">
        <v>138</v>
      </c>
      <c r="Y21" s="607"/>
      <c r="Z21" s="606" t="s">
        <v>139</v>
      </c>
      <c r="AA21" s="607"/>
      <c r="AB21" s="606" t="s">
        <v>140</v>
      </c>
      <c r="AC21" s="607"/>
      <c r="AD21" s="606" t="s">
        <v>136</v>
      </c>
      <c r="AE21" s="607"/>
    </row>
    <row r="22" spans="1:31" ht="25.5" customHeight="1" thickBot="1">
      <c r="A22" s="349"/>
      <c r="B22" s="597"/>
      <c r="C22" s="597"/>
      <c r="D22" s="598"/>
      <c r="E22" s="524"/>
      <c r="F22" s="525"/>
      <c r="G22" s="569"/>
      <c r="H22" s="571"/>
      <c r="I22" s="569"/>
      <c r="J22" s="570"/>
      <c r="K22" s="570"/>
      <c r="L22" s="569"/>
      <c r="M22" s="570"/>
      <c r="N22" s="571"/>
      <c r="O22" s="569"/>
      <c r="P22" s="570"/>
      <c r="Q22" s="570"/>
      <c r="R22" s="569"/>
      <c r="S22" s="570"/>
      <c r="T22" s="570"/>
      <c r="U22" s="509"/>
      <c r="V22" s="608"/>
      <c r="W22" s="609"/>
      <c r="X22" s="608"/>
      <c r="Y22" s="609"/>
      <c r="Z22" s="608"/>
      <c r="AA22" s="609"/>
      <c r="AB22" s="608"/>
      <c r="AC22" s="609"/>
      <c r="AD22" s="608"/>
      <c r="AE22" s="609"/>
    </row>
    <row r="23" spans="1:31"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45"/>
      <c r="W23" s="345"/>
      <c r="X23" s="345"/>
      <c r="Y23" s="345"/>
      <c r="Z23" s="345"/>
      <c r="AA23" s="345"/>
      <c r="AB23" s="345"/>
      <c r="AC23" s="345"/>
      <c r="AD23" s="345"/>
      <c r="AE23" s="345"/>
    </row>
    <row r="24" spans="1:31" s="112" customFormat="1">
      <c r="A24" s="111"/>
      <c r="B24" s="538" t="s">
        <v>23</v>
      </c>
      <c r="C24" s="539"/>
      <c r="D24" s="540"/>
      <c r="E24" s="541" t="s">
        <v>24</v>
      </c>
      <c r="F24" s="542"/>
      <c r="G24" s="513">
        <v>950</v>
      </c>
      <c r="H24" s="513"/>
      <c r="I24" s="662">
        <f>+'JULIO (2)'!I24:K24+'AGOSTO (2)'!I24:K24+'SEPTIEMBRE (2)'!I24:K24</f>
        <v>340</v>
      </c>
      <c r="J24" s="663"/>
      <c r="K24" s="664"/>
      <c r="L24" s="758">
        <f>+'JULIO (2)'!L24:N24+'AGOSTO (2)'!L24:N24+'SEPTIEMBRE (2)'!L24:N24</f>
        <v>625.5</v>
      </c>
      <c r="M24" s="759"/>
      <c r="N24" s="759"/>
      <c r="O24" s="665">
        <f>+I24+'2 TRIMESTRE MFH'!O24:Q24</f>
        <v>850</v>
      </c>
      <c r="P24" s="666"/>
      <c r="Q24" s="666"/>
      <c r="R24" s="665">
        <v>1787</v>
      </c>
      <c r="S24" s="666"/>
      <c r="T24" s="667"/>
      <c r="U24" s="115">
        <f>+R24/G24</f>
        <v>1.8810526315789473</v>
      </c>
      <c r="V24" s="374">
        <f>+'JULIO (2)'!I24+'AGOSTO (2)'!I24+'SEPTIEMBRE (2)'!I24</f>
        <v>340</v>
      </c>
      <c r="W24" s="374">
        <f>+I24-V24</f>
        <v>0</v>
      </c>
      <c r="X24" s="381">
        <f>+'JULIO (2)'!L24+'AGOSTO (2)'!L24+'SEPTIEMBRE (2)'!L24</f>
        <v>625.5</v>
      </c>
      <c r="Y24" s="383">
        <f>+L24-X24</f>
        <v>0</v>
      </c>
      <c r="Z24" s="381">
        <f>+'SEPTIEMBRE (2)'!O24</f>
        <v>850</v>
      </c>
      <c r="AA24" s="381">
        <f>+O24-Z24</f>
        <v>0</v>
      </c>
      <c r="AB24" s="381">
        <f>+'SEPTIEMBRE (2)'!R24</f>
        <v>1786</v>
      </c>
      <c r="AC24" s="381">
        <f>+R24-AB24</f>
        <v>1</v>
      </c>
      <c r="AD24" s="375">
        <f>+AB24/G24</f>
        <v>1.88</v>
      </c>
      <c r="AE24" s="375">
        <f>+U24-AD24</f>
        <v>1.0526315789474161E-3</v>
      </c>
    </row>
    <row r="25" spans="1:31" s="112" customFormat="1">
      <c r="A25" s="113"/>
      <c r="B25" s="538" t="s">
        <v>58</v>
      </c>
      <c r="C25" s="553"/>
      <c r="D25" s="554"/>
      <c r="E25" s="541" t="s">
        <v>25</v>
      </c>
      <c r="F25" s="542"/>
      <c r="G25" s="551">
        <v>398</v>
      </c>
      <c r="H25" s="513"/>
      <c r="I25" s="662">
        <f>+'JULIO (2)'!I25:K25+'AGOSTO (2)'!I25:K25+'SEPTIEMBRE (2)'!I25:K25</f>
        <v>120</v>
      </c>
      <c r="J25" s="663"/>
      <c r="K25" s="664"/>
      <c r="L25" s="758">
        <f>+'JULIO (2)'!L25:N25+'AGOSTO (2)'!L25:N25+'SEPTIEMBRE (2)'!L25:N25</f>
        <v>214</v>
      </c>
      <c r="M25" s="759"/>
      <c r="N25" s="759"/>
      <c r="O25" s="665">
        <f>+I25+'2 TRIMESTRE MFH'!O25:Q25</f>
        <v>361</v>
      </c>
      <c r="P25" s="666"/>
      <c r="Q25" s="666"/>
      <c r="R25" s="665">
        <v>994</v>
      </c>
      <c r="S25" s="668"/>
      <c r="T25" s="673"/>
      <c r="U25" s="115">
        <f t="shared" ref="U25:U42" si="0">+R25/G25</f>
        <v>2.4974874371859297</v>
      </c>
      <c r="V25" s="374">
        <f>+'JULIO (2)'!I25+'AGOSTO (2)'!I25+'SEPTIEMBRE (2)'!I25</f>
        <v>120</v>
      </c>
      <c r="W25" s="374">
        <f t="shared" ref="W25:W26" si="1">+I25-V25</f>
        <v>0</v>
      </c>
      <c r="X25" s="381">
        <f>+'JULIO (2)'!L25+'AGOSTO (2)'!L25+'SEPTIEMBRE (2)'!L25</f>
        <v>214</v>
      </c>
      <c r="Y25" s="383">
        <f t="shared" ref="Y25:Y26" si="2">+L25-X25</f>
        <v>0</v>
      </c>
      <c r="Z25" s="381">
        <f>+'SEPTIEMBRE (2)'!O25</f>
        <v>361</v>
      </c>
      <c r="AA25" s="381">
        <f t="shared" ref="AA25:AA26" si="3">+O25-Z25</f>
        <v>0</v>
      </c>
      <c r="AB25" s="381">
        <f>+'SEPTIEMBRE (2)'!R25</f>
        <v>993</v>
      </c>
      <c r="AC25" s="381">
        <f t="shared" ref="AC25:AC26" si="4">+R25-AB25</f>
        <v>1</v>
      </c>
      <c r="AD25" s="375">
        <f t="shared" ref="AD25:AD26" si="5">+AB25/G25</f>
        <v>2.4949748743718594</v>
      </c>
      <c r="AE25" s="375">
        <f t="shared" ref="AE25:AE26" si="6">+U25-AD25</f>
        <v>2.5125628140703071E-3</v>
      </c>
    </row>
    <row r="26" spans="1:31" s="112" customFormat="1">
      <c r="A26" s="111"/>
      <c r="B26" s="538" t="s">
        <v>26</v>
      </c>
      <c r="C26" s="539"/>
      <c r="D26" s="540"/>
      <c r="E26" s="541" t="s">
        <v>25</v>
      </c>
      <c r="F26" s="542"/>
      <c r="G26" s="513">
        <v>1570</v>
      </c>
      <c r="H26" s="514"/>
      <c r="I26" s="662">
        <f>+'JULIO (2)'!I26:K26+'AGOSTO (2)'!I26:K26+'SEPTIEMBRE (2)'!I26:K26</f>
        <v>480</v>
      </c>
      <c r="J26" s="663"/>
      <c r="K26" s="664"/>
      <c r="L26" s="758">
        <f>+'JULIO (2)'!L26:N26+'AGOSTO (2)'!L26:N26+'SEPTIEMBRE (2)'!L26:N26</f>
        <v>920</v>
      </c>
      <c r="M26" s="759"/>
      <c r="N26" s="759"/>
      <c r="O26" s="665">
        <f>+I26+'2 TRIMESTRE MFH'!O26:Q26</f>
        <v>1422</v>
      </c>
      <c r="P26" s="666"/>
      <c r="Q26" s="666"/>
      <c r="R26" s="669">
        <f>+'SEPTIEMBRE (2)'!R26:T26</f>
        <v>3885</v>
      </c>
      <c r="S26" s="670"/>
      <c r="T26" s="671"/>
      <c r="U26" s="115">
        <f t="shared" si="0"/>
        <v>2.4745222929936306</v>
      </c>
      <c r="V26" s="374">
        <f>+'JULIO (2)'!I26+'AGOSTO (2)'!I26+'SEPTIEMBRE (2)'!I26</f>
        <v>480</v>
      </c>
      <c r="W26" s="374">
        <f t="shared" si="1"/>
        <v>0</v>
      </c>
      <c r="X26" s="381">
        <f>+'JULIO (2)'!L26+'AGOSTO (2)'!L26+'SEPTIEMBRE (2)'!L26</f>
        <v>920</v>
      </c>
      <c r="Y26" s="383">
        <f t="shared" si="2"/>
        <v>0</v>
      </c>
      <c r="Z26" s="381">
        <f>+'SEPTIEMBRE (2)'!O26</f>
        <v>1422</v>
      </c>
      <c r="AA26" s="381">
        <f t="shared" si="3"/>
        <v>0</v>
      </c>
      <c r="AB26" s="381">
        <f>+'SEPTIEMBRE (2)'!R26</f>
        <v>3885</v>
      </c>
      <c r="AC26" s="381">
        <f t="shared" si="4"/>
        <v>0</v>
      </c>
      <c r="AD26" s="375">
        <f t="shared" si="5"/>
        <v>2.4745222929936306</v>
      </c>
      <c r="AE26" s="375">
        <f t="shared" si="6"/>
        <v>0</v>
      </c>
    </row>
    <row r="27" spans="1:31"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c r="V27" s="374"/>
      <c r="W27" s="374"/>
      <c r="X27" s="381"/>
      <c r="Y27" s="383"/>
      <c r="Z27" s="381"/>
      <c r="AA27" s="381"/>
      <c r="AB27" s="381"/>
      <c r="AC27" s="381"/>
      <c r="AD27" s="375"/>
      <c r="AE27" s="375"/>
    </row>
    <row r="28" spans="1:31" s="112" customFormat="1" ht="15" customHeight="1">
      <c r="A28" s="111"/>
      <c r="B28" s="538" t="s">
        <v>28</v>
      </c>
      <c r="C28" s="553"/>
      <c r="D28" s="554"/>
      <c r="E28" s="541" t="s">
        <v>24</v>
      </c>
      <c r="F28" s="542"/>
      <c r="G28" s="551">
        <v>750</v>
      </c>
      <c r="H28" s="513"/>
      <c r="I28" s="665">
        <f>+'JULIO (2)'!I28:K28+'AGOSTO (2)'!I28:K28+'SEPTIEMBRE (2)'!I28:K28</f>
        <v>135</v>
      </c>
      <c r="J28" s="668"/>
      <c r="K28" s="673"/>
      <c r="L28" s="758">
        <f>+'JULIO (2)'!L28:N28+'AGOSTO (2)'!L28:N28+'SEPTIEMBRE (2)'!L28:N28</f>
        <v>95</v>
      </c>
      <c r="M28" s="759"/>
      <c r="N28" s="759"/>
      <c r="O28" s="665">
        <f>+I28+'2 TRIMESTRE MFH'!O28:Q28</f>
        <v>480</v>
      </c>
      <c r="P28" s="668"/>
      <c r="Q28" s="668"/>
      <c r="R28" s="727">
        <v>356</v>
      </c>
      <c r="S28" s="678"/>
      <c r="T28" s="667"/>
      <c r="U28" s="115">
        <f t="shared" si="0"/>
        <v>0.47466666666666668</v>
      </c>
      <c r="V28" s="374">
        <f>+'JULIO (2)'!I28+'AGOSTO (2)'!I28+'SEPTIEMBRE (2)'!I28</f>
        <v>135</v>
      </c>
      <c r="W28" s="374">
        <f t="shared" ref="W28:W29" si="7">+I28-V28</f>
        <v>0</v>
      </c>
      <c r="X28" s="381">
        <f>+'JULIO (2)'!L28+'AGOSTO (2)'!L28+'SEPTIEMBRE (2)'!L28</f>
        <v>95</v>
      </c>
      <c r="Y28" s="383">
        <f t="shared" ref="Y28:Y29" si="8">+L28-X28</f>
        <v>0</v>
      </c>
      <c r="Z28" s="381">
        <f>+'SEPTIEMBRE (2)'!O28</f>
        <v>480</v>
      </c>
      <c r="AA28" s="381">
        <f t="shared" ref="AA28:AA29" si="9">+O28-Z28</f>
        <v>0</v>
      </c>
      <c r="AB28" s="381">
        <f>+'SEPTIEMBRE (2)'!R28</f>
        <v>356</v>
      </c>
      <c r="AC28" s="381">
        <f t="shared" ref="AC28:AC29" si="10">+R28-AB28</f>
        <v>0</v>
      </c>
      <c r="AD28" s="375">
        <f t="shared" ref="AD28:AD29" si="11">+AB28/G28</f>
        <v>0.47466666666666668</v>
      </c>
      <c r="AE28" s="375">
        <f t="shared" ref="AE28:AE29" si="12">+U28-AD28</f>
        <v>0</v>
      </c>
    </row>
    <row r="29" spans="1:31" s="112" customFormat="1" ht="15" customHeight="1">
      <c r="A29" s="111"/>
      <c r="B29" s="538" t="s">
        <v>29</v>
      </c>
      <c r="C29" s="553"/>
      <c r="D29" s="554"/>
      <c r="E29" s="541" t="s">
        <v>25</v>
      </c>
      <c r="F29" s="542"/>
      <c r="G29" s="551">
        <v>85</v>
      </c>
      <c r="H29" s="513"/>
      <c r="I29" s="665">
        <f>+'JULIO (2)'!I29:K29+'AGOSTO (2)'!I29:K29+'SEPTIEMBRE (2)'!I29:K29</f>
        <v>18</v>
      </c>
      <c r="J29" s="668"/>
      <c r="K29" s="673"/>
      <c r="L29" s="758">
        <f>+'JULIO (2)'!L29:N29+'AGOSTO (2)'!L29:N29+'SEPTIEMBRE (2)'!L29:N29</f>
        <v>11</v>
      </c>
      <c r="M29" s="759"/>
      <c r="N29" s="759"/>
      <c r="O29" s="665">
        <f>+I29+'2 TRIMESTRE MFH'!O29:Q29</f>
        <v>46</v>
      </c>
      <c r="P29" s="668"/>
      <c r="Q29" s="668"/>
      <c r="R29" s="727">
        <v>32</v>
      </c>
      <c r="S29" s="678"/>
      <c r="T29" s="667"/>
      <c r="U29" s="115">
        <f t="shared" si="0"/>
        <v>0.37647058823529411</v>
      </c>
      <c r="V29" s="374">
        <f>+'JULIO (2)'!I29+'AGOSTO (2)'!I29+'SEPTIEMBRE (2)'!I29</f>
        <v>18</v>
      </c>
      <c r="W29" s="374">
        <f t="shared" si="7"/>
        <v>0</v>
      </c>
      <c r="X29" s="381">
        <f>+'JULIO (2)'!L29+'AGOSTO (2)'!L29+'SEPTIEMBRE (2)'!L29</f>
        <v>11</v>
      </c>
      <c r="Y29" s="383">
        <f t="shared" si="8"/>
        <v>0</v>
      </c>
      <c r="Z29" s="381">
        <f>+'SEPTIEMBRE (2)'!O29</f>
        <v>46</v>
      </c>
      <c r="AA29" s="381">
        <f t="shared" si="9"/>
        <v>0</v>
      </c>
      <c r="AB29" s="381">
        <f>+'SEPTIEMBRE (2)'!R29</f>
        <v>32</v>
      </c>
      <c r="AC29" s="381">
        <f t="shared" si="10"/>
        <v>0</v>
      </c>
      <c r="AD29" s="375">
        <f t="shared" si="11"/>
        <v>0.37647058823529411</v>
      </c>
      <c r="AE29" s="375">
        <f t="shared" si="12"/>
        <v>0</v>
      </c>
    </row>
    <row r="30" spans="1:31" s="112" customFormat="1" ht="15" customHeight="1">
      <c r="A30" s="111"/>
      <c r="B30" s="548" t="s">
        <v>30</v>
      </c>
      <c r="C30" s="556"/>
      <c r="D30" s="557"/>
      <c r="E30" s="325"/>
      <c r="F30" s="326"/>
      <c r="G30" s="328"/>
      <c r="H30" s="327"/>
      <c r="I30" s="336"/>
      <c r="J30" s="337"/>
      <c r="K30" s="338"/>
      <c r="L30" s="327"/>
      <c r="M30" s="327"/>
      <c r="N30" s="327"/>
      <c r="O30" s="336"/>
      <c r="P30" s="337"/>
      <c r="Q30" s="337"/>
      <c r="R30" s="276"/>
      <c r="S30" s="340"/>
      <c r="T30" s="125"/>
      <c r="U30" s="115"/>
      <c r="V30" s="374"/>
      <c r="W30" s="374"/>
      <c r="X30" s="381"/>
      <c r="Y30" s="383"/>
      <c r="Z30" s="381"/>
      <c r="AA30" s="381"/>
      <c r="AB30" s="381"/>
      <c r="AC30" s="381"/>
      <c r="AD30" s="375"/>
      <c r="AE30" s="375"/>
    </row>
    <row r="31" spans="1:31" s="112" customFormat="1" ht="15" customHeight="1">
      <c r="A31" s="111"/>
      <c r="B31" s="538" t="s">
        <v>28</v>
      </c>
      <c r="C31" s="553"/>
      <c r="D31" s="554"/>
      <c r="E31" s="541" t="s">
        <v>24</v>
      </c>
      <c r="F31" s="542"/>
      <c r="G31" s="551">
        <v>350</v>
      </c>
      <c r="H31" s="513"/>
      <c r="I31" s="665">
        <f>+'JULIO (2)'!I31:K31+'AGOSTO (2)'!I31:K31+'SEPTIEMBRE (2)'!I31:K31</f>
        <v>200</v>
      </c>
      <c r="J31" s="668"/>
      <c r="K31" s="673"/>
      <c r="L31" s="513">
        <v>0</v>
      </c>
      <c r="M31" s="513"/>
      <c r="N31" s="513"/>
      <c r="O31" s="665">
        <f>+I31+'2 TRIMESTRE MFH'!O31:Q31</f>
        <v>350</v>
      </c>
      <c r="P31" s="668"/>
      <c r="Q31" s="668"/>
      <c r="R31" s="727">
        <v>0</v>
      </c>
      <c r="S31" s="678"/>
      <c r="T31" s="667"/>
      <c r="U31" s="115">
        <f t="shared" si="0"/>
        <v>0</v>
      </c>
      <c r="V31" s="374">
        <f>+'JULIO (2)'!I31+'AGOSTO (2)'!I31+'SEPTIEMBRE (2)'!I31</f>
        <v>200</v>
      </c>
      <c r="W31" s="374">
        <f t="shared" ref="W31:W32" si="13">+I31-V31</f>
        <v>0</v>
      </c>
      <c r="X31" s="381">
        <f>+'JULIO (2)'!L31+'AGOSTO (2)'!L31+'SEPTIEMBRE (2)'!L31</f>
        <v>0</v>
      </c>
      <c r="Y31" s="383">
        <f t="shared" ref="Y31:Y32" si="14">+L31-X31</f>
        <v>0</v>
      </c>
      <c r="Z31" s="381">
        <f>+'SEPTIEMBRE (2)'!O31</f>
        <v>350</v>
      </c>
      <c r="AA31" s="381">
        <f t="shared" ref="AA31:AA32" si="15">+O31-Z31</f>
        <v>0</v>
      </c>
      <c r="AB31" s="381">
        <f>+'SEPTIEMBRE (2)'!R31</f>
        <v>0</v>
      </c>
      <c r="AC31" s="381">
        <f t="shared" ref="AC31:AC32" si="16">+R31-AB31</f>
        <v>0</v>
      </c>
      <c r="AD31" s="375">
        <f t="shared" ref="AD31:AD32" si="17">+AB31/G31</f>
        <v>0</v>
      </c>
      <c r="AE31" s="375">
        <f t="shared" ref="AE31:AE32" si="18">+U31-AD31</f>
        <v>0</v>
      </c>
    </row>
    <row r="32" spans="1:31" s="112" customFormat="1" ht="15" customHeight="1">
      <c r="A32" s="111"/>
      <c r="B32" s="538" t="s">
        <v>29</v>
      </c>
      <c r="C32" s="553"/>
      <c r="D32" s="554"/>
      <c r="E32" s="541" t="s">
        <v>25</v>
      </c>
      <c r="F32" s="542"/>
      <c r="G32" s="551">
        <v>70</v>
      </c>
      <c r="H32" s="513"/>
      <c r="I32" s="665">
        <f>+'JULIO (2)'!I32:K32+'AGOSTO (2)'!I32:K32+'SEPTIEMBRE (2)'!I32:K32</f>
        <v>40</v>
      </c>
      <c r="J32" s="668"/>
      <c r="K32" s="673"/>
      <c r="L32" s="513">
        <v>0</v>
      </c>
      <c r="M32" s="513"/>
      <c r="N32" s="513"/>
      <c r="O32" s="665">
        <f>+I32+'2 TRIMESTRE MFH'!O32:Q32</f>
        <v>70</v>
      </c>
      <c r="P32" s="668"/>
      <c r="Q32" s="668"/>
      <c r="R32" s="727">
        <v>0</v>
      </c>
      <c r="S32" s="678"/>
      <c r="T32" s="667"/>
      <c r="U32" s="115">
        <f t="shared" si="0"/>
        <v>0</v>
      </c>
      <c r="V32" s="374">
        <f>+'JULIO (2)'!I32+'AGOSTO (2)'!I32+'SEPTIEMBRE (2)'!I32</f>
        <v>40</v>
      </c>
      <c r="W32" s="374">
        <f t="shared" si="13"/>
        <v>0</v>
      </c>
      <c r="X32" s="381">
        <f>+'JULIO (2)'!L32+'AGOSTO (2)'!L32+'SEPTIEMBRE (2)'!L32</f>
        <v>0</v>
      </c>
      <c r="Y32" s="383">
        <f t="shared" si="14"/>
        <v>0</v>
      </c>
      <c r="Z32" s="381">
        <f>+'SEPTIEMBRE (2)'!O32</f>
        <v>70</v>
      </c>
      <c r="AA32" s="381">
        <f t="shared" si="15"/>
        <v>0</v>
      </c>
      <c r="AB32" s="381">
        <f>+'SEPTIEMBRE (2)'!R32</f>
        <v>0</v>
      </c>
      <c r="AC32" s="381">
        <f t="shared" si="16"/>
        <v>0</v>
      </c>
      <c r="AD32" s="375">
        <f t="shared" si="17"/>
        <v>0</v>
      </c>
      <c r="AE32" s="375">
        <f t="shared" si="18"/>
        <v>0</v>
      </c>
    </row>
    <row r="33" spans="1:31"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c r="V33" s="374"/>
      <c r="W33" s="374"/>
      <c r="X33" s="381"/>
      <c r="Y33" s="383"/>
      <c r="Z33" s="381"/>
      <c r="AA33" s="381"/>
      <c r="AB33" s="381"/>
      <c r="AC33" s="381"/>
      <c r="AD33" s="375"/>
      <c r="AE33" s="375"/>
    </row>
    <row r="34" spans="1:31" s="112" customFormat="1">
      <c r="A34" s="111"/>
      <c r="B34" s="538" t="s">
        <v>28</v>
      </c>
      <c r="C34" s="553"/>
      <c r="D34" s="554"/>
      <c r="E34" s="541" t="s">
        <v>24</v>
      </c>
      <c r="F34" s="542"/>
      <c r="G34" s="551">
        <v>350</v>
      </c>
      <c r="H34" s="513"/>
      <c r="I34" s="665">
        <f>+'JULIO (2)'!I34:K34+'AGOSTO (2)'!I34:K34+'SEPTIEMBRE (2)'!I34:K34</f>
        <v>25</v>
      </c>
      <c r="J34" s="668"/>
      <c r="K34" s="673"/>
      <c r="L34" s="758">
        <f>+'JULIO (2)'!L34:N34+'AGOSTO (2)'!L34:N34+'SEPTIEMBRE (2)'!L34:N34</f>
        <v>20</v>
      </c>
      <c r="M34" s="759"/>
      <c r="N34" s="759"/>
      <c r="O34" s="665">
        <f>+I34+'2 TRIMESTRE MFH'!O34:Q34</f>
        <v>325</v>
      </c>
      <c r="P34" s="668"/>
      <c r="Q34" s="668"/>
      <c r="R34" s="665">
        <v>208</v>
      </c>
      <c r="S34" s="668"/>
      <c r="T34" s="673"/>
      <c r="U34" s="115">
        <f t="shared" si="0"/>
        <v>0.59428571428571431</v>
      </c>
      <c r="V34" s="374">
        <f>+'JULIO (2)'!I34+'AGOSTO (2)'!I34+'SEPTIEMBRE (2)'!I34</f>
        <v>25</v>
      </c>
      <c r="W34" s="374">
        <f t="shared" ref="W34:W35" si="19">+I34-V34</f>
        <v>0</v>
      </c>
      <c r="X34" s="381">
        <f>+'JULIO (2)'!L34+'AGOSTO (2)'!L34+'SEPTIEMBRE (2)'!L34</f>
        <v>20</v>
      </c>
      <c r="Y34" s="383">
        <f t="shared" ref="Y34:Y35" si="20">+L34-X34</f>
        <v>0</v>
      </c>
      <c r="Z34" s="381">
        <f>+'SEPTIEMBRE (2)'!O34</f>
        <v>325</v>
      </c>
      <c r="AA34" s="381">
        <f t="shared" ref="AA34:AA35" si="21">+O34-Z34</f>
        <v>0</v>
      </c>
      <c r="AB34" s="381">
        <f>+'SEPTIEMBRE (2)'!R34</f>
        <v>208</v>
      </c>
      <c r="AC34" s="381">
        <f t="shared" ref="AC34:AC35" si="22">+R34-AB34</f>
        <v>0</v>
      </c>
      <c r="AD34" s="375">
        <f t="shared" ref="AD34:AD35" si="23">+AB34/G34</f>
        <v>0.59428571428571431</v>
      </c>
      <c r="AE34" s="375">
        <f t="shared" ref="AE34:AE35" si="24">+U34-AD34</f>
        <v>0</v>
      </c>
    </row>
    <row r="35" spans="1:31" s="112" customFormat="1" ht="15" customHeight="1">
      <c r="A35" s="111"/>
      <c r="B35" s="538" t="s">
        <v>29</v>
      </c>
      <c r="C35" s="553"/>
      <c r="D35" s="554"/>
      <c r="E35" s="541" t="s">
        <v>25</v>
      </c>
      <c r="F35" s="542"/>
      <c r="G35" s="562">
        <v>120</v>
      </c>
      <c r="H35" s="563"/>
      <c r="I35" s="665">
        <f>+'JULIO (2)'!I35:K35+'AGOSTO (2)'!I35:K35+'SEPTIEMBRE (2)'!I35:K35</f>
        <v>15</v>
      </c>
      <c r="J35" s="668"/>
      <c r="K35" s="673"/>
      <c r="L35" s="758">
        <f>+'JULIO (2)'!L35:N35+'AGOSTO (2)'!L35:N35+'SEPTIEMBRE (2)'!L35:N35</f>
        <v>5</v>
      </c>
      <c r="M35" s="759"/>
      <c r="N35" s="759"/>
      <c r="O35" s="665">
        <f>+I35+'2 TRIMESTRE MFH'!O35:Q35</f>
        <v>105</v>
      </c>
      <c r="P35" s="668"/>
      <c r="Q35" s="668"/>
      <c r="R35" s="665">
        <v>16</v>
      </c>
      <c r="S35" s="666"/>
      <c r="T35" s="667"/>
      <c r="U35" s="115">
        <f t="shared" si="0"/>
        <v>0.13333333333333333</v>
      </c>
      <c r="V35" s="374">
        <f>+'JULIO (2)'!I35+'AGOSTO (2)'!I35+'SEPTIEMBRE (2)'!I35</f>
        <v>15</v>
      </c>
      <c r="W35" s="374">
        <f t="shared" si="19"/>
        <v>0</v>
      </c>
      <c r="X35" s="381">
        <f>+'JULIO (2)'!L35+'AGOSTO (2)'!L35+'SEPTIEMBRE (2)'!L35</f>
        <v>5</v>
      </c>
      <c r="Y35" s="383">
        <f t="shared" si="20"/>
        <v>0</v>
      </c>
      <c r="Z35" s="381">
        <f>+'SEPTIEMBRE (2)'!O35</f>
        <v>105</v>
      </c>
      <c r="AA35" s="381">
        <f t="shared" si="21"/>
        <v>0</v>
      </c>
      <c r="AB35" s="381">
        <f>+'SEPTIEMBRE (2)'!R35</f>
        <v>16</v>
      </c>
      <c r="AC35" s="381">
        <f t="shared" si="22"/>
        <v>0</v>
      </c>
      <c r="AD35" s="375">
        <f t="shared" si="23"/>
        <v>0.13333333333333333</v>
      </c>
      <c r="AE35" s="375">
        <f t="shared" si="24"/>
        <v>0</v>
      </c>
    </row>
    <row r="36" spans="1:31"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c r="V36" s="374"/>
      <c r="W36" s="374"/>
      <c r="X36" s="381"/>
      <c r="Y36" s="383"/>
      <c r="Z36" s="381"/>
      <c r="AA36" s="381"/>
      <c r="AB36" s="381"/>
      <c r="AC36" s="381"/>
      <c r="AD36" s="375"/>
      <c r="AE36" s="375"/>
    </row>
    <row r="37" spans="1:31" s="112" customFormat="1">
      <c r="A37" s="111"/>
      <c r="B37" s="538" t="s">
        <v>32</v>
      </c>
      <c r="C37" s="553"/>
      <c r="D37" s="554"/>
      <c r="E37" s="541" t="s">
        <v>25</v>
      </c>
      <c r="F37" s="542"/>
      <c r="G37" s="551">
        <v>6</v>
      </c>
      <c r="H37" s="513"/>
      <c r="I37" s="665">
        <f>+'JULIO (2)'!I37:K37+'AGOSTO (2)'!I37:K37+'SEPTIEMBRE (2)'!I37:K37</f>
        <v>2</v>
      </c>
      <c r="J37" s="668"/>
      <c r="K37" s="673"/>
      <c r="L37" s="513">
        <v>0</v>
      </c>
      <c r="M37" s="513"/>
      <c r="N37" s="513"/>
      <c r="O37" s="665">
        <f>+I37+'2 TRIMESTRE MFH'!O37:Q37</f>
        <v>4</v>
      </c>
      <c r="P37" s="668"/>
      <c r="Q37" s="668"/>
      <c r="R37" s="665">
        <f>+L37+'AGOSTO (2)'!R37:T37</f>
        <v>5</v>
      </c>
      <c r="S37" s="668"/>
      <c r="T37" s="673"/>
      <c r="U37" s="115">
        <f t="shared" si="0"/>
        <v>0.83333333333333337</v>
      </c>
      <c r="V37" s="374">
        <f>+'JULIO (2)'!I37+'AGOSTO (2)'!I37+'SEPTIEMBRE (2)'!I37</f>
        <v>2</v>
      </c>
      <c r="W37" s="374">
        <f>+I37-V37</f>
        <v>0</v>
      </c>
      <c r="X37" s="381">
        <f>+'JULIO (2)'!L37+'AGOSTO (2)'!L37+'SEPTIEMBRE (2)'!L37</f>
        <v>0</v>
      </c>
      <c r="Y37" s="383">
        <f>+L37-X37</f>
        <v>0</v>
      </c>
      <c r="Z37" s="381">
        <f>+'SEPTIEMBRE (2)'!O37</f>
        <v>4</v>
      </c>
      <c r="AA37" s="381">
        <f>+O37-Z37</f>
        <v>0</v>
      </c>
      <c r="AB37" s="381">
        <f>+'SEPTIEMBRE (2)'!R37</f>
        <v>5</v>
      </c>
      <c r="AC37" s="381">
        <f>+R37-AB37</f>
        <v>0</v>
      </c>
      <c r="AD37" s="375">
        <f>+AB37/G37</f>
        <v>0.83333333333333337</v>
      </c>
      <c r="AE37" s="375">
        <f>+U37-AD37</f>
        <v>0</v>
      </c>
    </row>
    <row r="38" spans="1:31"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c r="V38" s="374"/>
      <c r="W38" s="374"/>
      <c r="X38" s="381"/>
      <c r="Y38" s="383"/>
      <c r="Z38" s="381"/>
      <c r="AA38" s="381"/>
      <c r="AB38" s="381"/>
      <c r="AC38" s="381"/>
      <c r="AD38" s="375"/>
      <c r="AE38" s="375"/>
    </row>
    <row r="39" spans="1:31" s="112" customFormat="1" ht="14.25" customHeight="1">
      <c r="A39" s="111"/>
      <c r="B39" s="538" t="s">
        <v>59</v>
      </c>
      <c r="C39" s="553"/>
      <c r="D39" s="554"/>
      <c r="E39" s="541" t="s">
        <v>25</v>
      </c>
      <c r="F39" s="542"/>
      <c r="G39" s="551">
        <v>12</v>
      </c>
      <c r="H39" s="513"/>
      <c r="I39" s="665">
        <f>+'JULIO (2)'!I39:K39+'AGOSTO (2)'!I39:K39+'SEPTIEMBRE (2)'!I39:K39</f>
        <v>3</v>
      </c>
      <c r="J39" s="668"/>
      <c r="K39" s="673"/>
      <c r="L39" s="758">
        <f>+'JULIO (2)'!L39:N39+'AGOSTO (2)'!L39:N39+'SEPTIEMBRE (2)'!L39:N39</f>
        <v>3</v>
      </c>
      <c r="M39" s="759"/>
      <c r="N39" s="759"/>
      <c r="O39" s="665">
        <f>+I39+'2 TRIMESTRE MFH'!O39:Q39</f>
        <v>9</v>
      </c>
      <c r="P39" s="668"/>
      <c r="Q39" s="668"/>
      <c r="R39" s="665">
        <v>9</v>
      </c>
      <c r="S39" s="668"/>
      <c r="T39" s="673"/>
      <c r="U39" s="115">
        <f t="shared" si="0"/>
        <v>0.75</v>
      </c>
      <c r="V39" s="374">
        <f>+'JULIO (2)'!I39+'AGOSTO (2)'!I39+'SEPTIEMBRE (2)'!I39</f>
        <v>3</v>
      </c>
      <c r="W39" s="374">
        <f t="shared" ref="W39:W40" si="25">+I39-V39</f>
        <v>0</v>
      </c>
      <c r="X39" s="381">
        <f>+'JULIO (2)'!L39+'AGOSTO (2)'!L39+'SEPTIEMBRE (2)'!L39</f>
        <v>3</v>
      </c>
      <c r="Y39" s="383">
        <f t="shared" ref="Y39:Y40" si="26">+L39-X39</f>
        <v>0</v>
      </c>
      <c r="Z39" s="381">
        <f>+'SEPTIEMBRE (2)'!O39</f>
        <v>9</v>
      </c>
      <c r="AA39" s="381">
        <f t="shared" ref="AA39:AA40" si="27">+O39-Z39</f>
        <v>0</v>
      </c>
      <c r="AB39" s="381">
        <f>+'SEPTIEMBRE (2)'!R39</f>
        <v>9</v>
      </c>
      <c r="AC39" s="381">
        <f t="shared" ref="AC39:AC40" si="28">+R39-AB39</f>
        <v>0</v>
      </c>
      <c r="AD39" s="375">
        <f t="shared" ref="AD39:AD40" si="29">+AB39/G39</f>
        <v>0.75</v>
      </c>
      <c r="AE39" s="375">
        <f t="shared" ref="AE39:AE40" si="30">+U39-AD39</f>
        <v>0</v>
      </c>
    </row>
    <row r="40" spans="1:31" s="112" customFormat="1">
      <c r="A40" s="111"/>
      <c r="B40" s="538" t="s">
        <v>34</v>
      </c>
      <c r="C40" s="553"/>
      <c r="D40" s="554"/>
      <c r="E40" s="541" t="s">
        <v>25</v>
      </c>
      <c r="F40" s="542"/>
      <c r="G40" s="551">
        <v>12</v>
      </c>
      <c r="H40" s="513"/>
      <c r="I40" s="665">
        <f>+'JULIO (2)'!I40:K40+'AGOSTO (2)'!I40:K40+'SEPTIEMBRE (2)'!I40:K40</f>
        <v>3</v>
      </c>
      <c r="J40" s="668"/>
      <c r="K40" s="673"/>
      <c r="L40" s="758">
        <f>+'JULIO (2)'!L40:N40+'AGOSTO (2)'!L40:N40+'SEPTIEMBRE (2)'!L40:N40</f>
        <v>3</v>
      </c>
      <c r="M40" s="759"/>
      <c r="N40" s="759"/>
      <c r="O40" s="665">
        <f>+I40+'2 TRIMESTRE MFH'!O40:Q40</f>
        <v>9</v>
      </c>
      <c r="P40" s="668"/>
      <c r="Q40" s="668"/>
      <c r="R40" s="665">
        <v>9</v>
      </c>
      <c r="S40" s="668"/>
      <c r="T40" s="673"/>
      <c r="U40" s="115">
        <f t="shared" si="0"/>
        <v>0.75</v>
      </c>
      <c r="V40" s="374">
        <f>+'JULIO (2)'!I40+'AGOSTO (2)'!I40+'SEPTIEMBRE (2)'!I40</f>
        <v>3</v>
      </c>
      <c r="W40" s="374">
        <f t="shared" si="25"/>
        <v>0</v>
      </c>
      <c r="X40" s="381">
        <f>+'JULIO (2)'!L40+'AGOSTO (2)'!L40+'SEPTIEMBRE (2)'!L40</f>
        <v>3</v>
      </c>
      <c r="Y40" s="383">
        <f t="shared" si="26"/>
        <v>0</v>
      </c>
      <c r="Z40" s="381">
        <f>+'SEPTIEMBRE (2)'!O40</f>
        <v>9</v>
      </c>
      <c r="AA40" s="381">
        <f t="shared" si="27"/>
        <v>0</v>
      </c>
      <c r="AB40" s="381">
        <f>+'SEPTIEMBRE (2)'!R40</f>
        <v>9</v>
      </c>
      <c r="AC40" s="381">
        <f t="shared" si="28"/>
        <v>0</v>
      </c>
      <c r="AD40" s="375">
        <f t="shared" si="29"/>
        <v>0.75</v>
      </c>
      <c r="AE40" s="375">
        <f t="shared" si="30"/>
        <v>0</v>
      </c>
    </row>
    <row r="41" spans="1:31"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c r="V41" s="374"/>
      <c r="W41" s="374"/>
      <c r="X41" s="381"/>
      <c r="Y41" s="383"/>
      <c r="Z41" s="381"/>
      <c r="AA41" s="381"/>
      <c r="AB41" s="381"/>
      <c r="AC41" s="381"/>
      <c r="AD41" s="375"/>
      <c r="AE41" s="375"/>
    </row>
    <row r="42" spans="1:31" s="112" customFormat="1" ht="15.75" thickBot="1">
      <c r="A42" s="111"/>
      <c r="B42" s="538" t="s">
        <v>35</v>
      </c>
      <c r="C42" s="539"/>
      <c r="D42" s="540"/>
      <c r="E42" s="541" t="s">
        <v>25</v>
      </c>
      <c r="F42" s="542"/>
      <c r="G42" s="513">
        <v>1</v>
      </c>
      <c r="H42" s="514"/>
      <c r="I42" s="679">
        <v>0</v>
      </c>
      <c r="J42" s="680"/>
      <c r="K42" s="681"/>
      <c r="L42" s="513">
        <v>0</v>
      </c>
      <c r="M42" s="514"/>
      <c r="N42" s="514"/>
      <c r="O42" s="679">
        <v>0</v>
      </c>
      <c r="P42" s="680"/>
      <c r="Q42" s="680"/>
      <c r="R42" s="679">
        <v>0</v>
      </c>
      <c r="S42" s="680"/>
      <c r="T42" s="681"/>
      <c r="U42" s="115">
        <f t="shared" si="0"/>
        <v>0</v>
      </c>
      <c r="V42" s="374">
        <f>+'JULIO (2)'!I42+'AGOSTO (2)'!I42+'SEPTIEMBRE (2)'!I42</f>
        <v>0</v>
      </c>
      <c r="W42" s="374">
        <f>+I42-V42</f>
        <v>0</v>
      </c>
      <c r="X42" s="381">
        <f>+'JULIO (2)'!L42+'AGOSTO (2)'!L42+'SEPTIEMBRE (2)'!L42</f>
        <v>0</v>
      </c>
      <c r="Y42" s="383">
        <f>+L42-X42</f>
        <v>0</v>
      </c>
      <c r="Z42" s="381">
        <f>+'SEPTIEMBRE (2)'!O42</f>
        <v>0</v>
      </c>
      <c r="AA42" s="381">
        <f>+O42-Z42</f>
        <v>0</v>
      </c>
      <c r="AB42" s="381">
        <f>+'SEPTIEMBRE (2)'!R42</f>
        <v>0</v>
      </c>
      <c r="AC42" s="381">
        <f>+R42-AB42</f>
        <v>0</v>
      </c>
      <c r="AD42" s="375">
        <f>+AB42/G42</f>
        <v>0</v>
      </c>
      <c r="AE42" s="375">
        <f>+U42-AD42</f>
        <v>0</v>
      </c>
    </row>
    <row r="43" spans="1:31" ht="15.75" thickBot="1">
      <c r="A43" s="349"/>
      <c r="B43" s="515" t="s">
        <v>36</v>
      </c>
      <c r="C43" s="516"/>
      <c r="D43" s="516"/>
      <c r="E43" s="516"/>
      <c r="F43" s="516"/>
      <c r="G43" s="517"/>
      <c r="H43" s="518"/>
      <c r="I43" s="518"/>
      <c r="J43" s="518"/>
      <c r="K43" s="518"/>
      <c r="L43" s="518"/>
      <c r="M43" s="518"/>
      <c r="N43" s="519"/>
      <c r="O43" s="517"/>
      <c r="P43" s="518"/>
      <c r="Q43" s="518"/>
      <c r="R43" s="518"/>
      <c r="S43" s="518"/>
      <c r="T43" s="518"/>
      <c r="U43" s="519"/>
      <c r="V43" s="374"/>
      <c r="W43" s="374"/>
      <c r="X43" s="381"/>
      <c r="Y43" s="383"/>
      <c r="Z43" s="381"/>
      <c r="AA43" s="381"/>
      <c r="AB43" s="381"/>
      <c r="AC43" s="381"/>
      <c r="AD43" s="375"/>
      <c r="AE43" s="375"/>
    </row>
    <row r="44" spans="1:31" ht="15.75" thickBot="1">
      <c r="B44" s="5"/>
      <c r="C44" s="6"/>
      <c r="D44" s="7"/>
      <c r="E44" s="8"/>
      <c r="F44" s="9"/>
      <c r="G44" s="10"/>
      <c r="H44" s="11"/>
      <c r="I44" s="12"/>
      <c r="J44" s="12"/>
      <c r="K44" s="13"/>
      <c r="L44" s="12"/>
      <c r="M44" s="13"/>
      <c r="N44" s="12"/>
      <c r="O44" s="12"/>
      <c r="P44" s="12"/>
      <c r="Q44" s="12"/>
      <c r="R44" s="13"/>
      <c r="S44" s="12"/>
      <c r="T44" s="10"/>
      <c r="U44" s="12"/>
      <c r="W44" s="373"/>
      <c r="X44" s="373"/>
    </row>
    <row r="45" spans="1:31" ht="16.5" thickBot="1">
      <c r="A45" s="349"/>
      <c r="B45" s="520" t="s">
        <v>37</v>
      </c>
      <c r="C45" s="521"/>
      <c r="D45" s="521"/>
      <c r="E45" s="521"/>
      <c r="F45" s="522"/>
      <c r="G45" s="526" t="s">
        <v>38</v>
      </c>
      <c r="H45" s="527"/>
      <c r="I45" s="527"/>
      <c r="J45" s="527"/>
      <c r="K45" s="527"/>
      <c r="L45" s="527"/>
      <c r="M45" s="527"/>
      <c r="N45" s="527"/>
      <c r="O45" s="527"/>
      <c r="P45" s="527"/>
      <c r="Q45" s="527"/>
      <c r="R45" s="527"/>
      <c r="S45" s="527"/>
      <c r="T45" s="527"/>
      <c r="U45" s="528"/>
      <c r="V45" s="52"/>
      <c r="W45" s="52"/>
      <c r="X45" s="52"/>
      <c r="Y45" s="52"/>
      <c r="Z45" s="52"/>
      <c r="AA45" s="52"/>
      <c r="AB45" s="52"/>
      <c r="AC45" s="52"/>
      <c r="AD45" s="375"/>
      <c r="AE45" s="394"/>
    </row>
    <row r="46" spans="1:31" ht="15.75" customHeight="1" thickBot="1">
      <c r="A46" s="349"/>
      <c r="B46" s="523"/>
      <c r="C46" s="524"/>
      <c r="D46" s="524"/>
      <c r="E46" s="524"/>
      <c r="F46" s="525"/>
      <c r="G46" s="529" t="s">
        <v>39</v>
      </c>
      <c r="H46" s="530"/>
      <c r="I46" s="756" t="s">
        <v>85</v>
      </c>
      <c r="J46" s="757"/>
      <c r="K46" s="757"/>
      <c r="L46" s="757"/>
      <c r="M46" s="757"/>
      <c r="N46" s="757"/>
      <c r="O46" s="756" t="s">
        <v>86</v>
      </c>
      <c r="P46" s="757"/>
      <c r="Q46" s="757"/>
      <c r="R46" s="757"/>
      <c r="S46" s="757"/>
      <c r="T46" s="757"/>
      <c r="U46" s="757"/>
      <c r="V46" s="52"/>
      <c r="W46" s="52"/>
      <c r="X46" s="52"/>
      <c r="Y46" s="52"/>
      <c r="Z46" s="52"/>
      <c r="AA46" s="52"/>
      <c r="AB46" s="52"/>
      <c r="AC46" s="52"/>
      <c r="AD46" s="375"/>
      <c r="AE46" s="394"/>
    </row>
    <row r="47" spans="1:31" ht="15.75" thickBot="1">
      <c r="A47" s="349"/>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137</v>
      </c>
      <c r="W47" s="607"/>
      <c r="X47" s="606" t="s">
        <v>138</v>
      </c>
      <c r="Y47" s="607"/>
      <c r="Z47" s="606" t="s">
        <v>139</v>
      </c>
      <c r="AA47" s="607"/>
      <c r="AB47" s="606" t="s">
        <v>140</v>
      </c>
      <c r="AC47" s="607"/>
      <c r="AD47" s="606" t="s">
        <v>136</v>
      </c>
      <c r="AE47" s="607"/>
    </row>
    <row r="48" spans="1:31" ht="30" customHeight="1" thickBot="1">
      <c r="A48" s="349"/>
      <c r="B48" s="523"/>
      <c r="C48" s="524"/>
      <c r="D48" s="524"/>
      <c r="E48" s="524"/>
      <c r="F48" s="525"/>
      <c r="G48" s="533"/>
      <c r="H48" s="534"/>
      <c r="I48" s="323" t="s">
        <v>41</v>
      </c>
      <c r="J48" s="322" t="s">
        <v>42</v>
      </c>
      <c r="K48" s="322" t="s">
        <v>43</v>
      </c>
      <c r="L48" s="323" t="s">
        <v>41</v>
      </c>
      <c r="M48" s="322" t="s">
        <v>42</v>
      </c>
      <c r="N48" s="324" t="s">
        <v>43</v>
      </c>
      <c r="O48" s="14" t="s">
        <v>41</v>
      </c>
      <c r="P48" s="323" t="s">
        <v>42</v>
      </c>
      <c r="Q48" s="15" t="s">
        <v>43</v>
      </c>
      <c r="R48" s="16" t="s">
        <v>41</v>
      </c>
      <c r="S48" s="330" t="s">
        <v>42</v>
      </c>
      <c r="T48" s="322" t="s">
        <v>43</v>
      </c>
      <c r="U48" s="509"/>
      <c r="V48" s="608"/>
      <c r="W48" s="609"/>
      <c r="X48" s="608"/>
      <c r="Y48" s="609"/>
      <c r="Z48" s="608"/>
      <c r="AA48" s="609"/>
      <c r="AB48" s="608"/>
      <c r="AC48" s="609"/>
      <c r="AD48" s="608"/>
      <c r="AE48" s="609"/>
    </row>
    <row r="49" spans="1:31" ht="15.75" thickBot="1">
      <c r="A49" s="349"/>
      <c r="B49" s="651" t="s">
        <v>44</v>
      </c>
      <c r="C49" s="652"/>
      <c r="D49" s="652"/>
      <c r="E49" s="652"/>
      <c r="F49" s="652"/>
      <c r="G49" s="652"/>
      <c r="H49" s="652"/>
      <c r="I49" s="652"/>
      <c r="J49" s="652"/>
      <c r="K49" s="652"/>
      <c r="L49" s="652"/>
      <c r="M49" s="652"/>
      <c r="N49" s="652"/>
      <c r="O49" s="652"/>
      <c r="P49" s="652"/>
      <c r="Q49" s="652"/>
      <c r="R49" s="652"/>
      <c r="S49" s="652"/>
      <c r="T49" s="652"/>
      <c r="U49" s="653"/>
    </row>
    <row r="50" spans="1:31" ht="15.75" thickBot="1">
      <c r="A50" s="4"/>
      <c r="B50" s="510" t="s">
        <v>22</v>
      </c>
      <c r="C50" s="511"/>
      <c r="D50" s="511"/>
      <c r="E50" s="511"/>
      <c r="F50" s="511"/>
      <c r="G50" s="512"/>
      <c r="H50" s="512"/>
      <c r="I50" s="329"/>
      <c r="J50" s="329"/>
      <c r="K50" s="329"/>
      <c r="L50" s="329"/>
      <c r="M50" s="329"/>
      <c r="N50" s="329"/>
      <c r="O50" s="329"/>
      <c r="P50" s="329"/>
      <c r="Q50" s="329"/>
      <c r="R50" s="329"/>
      <c r="S50" s="329"/>
      <c r="T50" s="329"/>
      <c r="U50" s="360"/>
    </row>
    <row r="51" spans="1:31" ht="33.75" customHeight="1">
      <c r="A51" s="4"/>
      <c r="B51" s="417" t="s">
        <v>88</v>
      </c>
      <c r="C51" s="502"/>
      <c r="D51" s="502"/>
      <c r="E51" s="502"/>
      <c r="F51" s="419"/>
      <c r="G51" s="640">
        <v>5000</v>
      </c>
      <c r="H51" s="641"/>
      <c r="I51" s="146"/>
      <c r="J51" s="147">
        <f>+'JULIO (2)'!J51+'AGOSTO (2)'!J51+'SEPTIEMBRE (2)'!J51</f>
        <v>5000</v>
      </c>
      <c r="K51" s="42"/>
      <c r="L51" s="75"/>
      <c r="M51" s="42">
        <v>0</v>
      </c>
      <c r="N51" s="75"/>
      <c r="O51" s="42"/>
      <c r="P51" s="75">
        <v>5000</v>
      </c>
      <c r="Q51" s="42"/>
      <c r="R51" s="75"/>
      <c r="S51" s="148"/>
      <c r="T51" s="224"/>
      <c r="U51" s="71">
        <f>S51*100/P51/100</f>
        <v>0</v>
      </c>
      <c r="V51" s="52">
        <f>+'JULIO (2)'!J51+'AGOSTO (2)'!J51+'SEPTIEMBRE (2)'!J51</f>
        <v>5000</v>
      </c>
      <c r="W51" s="52">
        <f>+J51-V51</f>
        <v>0</v>
      </c>
      <c r="X51" s="52">
        <f>+'JULIO (2)'!M51+'AGOSTO (2)'!M51+'SEPTIEMBRE (2)'!M51</f>
        <v>0</v>
      </c>
      <c r="Y51" s="52">
        <f>+M51-X51</f>
        <v>0</v>
      </c>
      <c r="Z51" s="52">
        <f>+'SEPTIEMBRE (2)'!P51</f>
        <v>5000</v>
      </c>
      <c r="AA51" s="52">
        <f>+P51-Z51</f>
        <v>0</v>
      </c>
      <c r="AB51" s="52">
        <f>+'SEPTIEMBRE (2)'!S51</f>
        <v>0</v>
      </c>
      <c r="AC51" s="52">
        <f>+S51-AB51</f>
        <v>0</v>
      </c>
      <c r="AD51" s="375">
        <f>+AB51/G51</f>
        <v>0</v>
      </c>
      <c r="AE51" s="394">
        <f>+U51-AD51</f>
        <v>0</v>
      </c>
    </row>
    <row r="52" spans="1:31" ht="15.75" customHeight="1">
      <c r="A52" s="4"/>
      <c r="B52" s="417" t="s">
        <v>89</v>
      </c>
      <c r="C52" s="418"/>
      <c r="D52" s="418"/>
      <c r="E52" s="418"/>
      <c r="F52" s="419"/>
      <c r="G52" s="640">
        <v>138000</v>
      </c>
      <c r="H52" s="641"/>
      <c r="I52" s="146">
        <v>0</v>
      </c>
      <c r="J52" s="147">
        <f>+'JULIO (2)'!J52+'AGOSTO (2)'!J52+'SEPTIEMBRE (2)'!J52</f>
        <v>34500</v>
      </c>
      <c r="K52" s="42">
        <v>0</v>
      </c>
      <c r="L52" s="75">
        <v>0</v>
      </c>
      <c r="M52" s="400">
        <f>+'JULIO (2)'!M52+'AGOSTO (2)'!M52+'SEPTIEMBRE (2)'!M52</f>
        <v>37402.050000000003</v>
      </c>
      <c r="N52" s="75">
        <v>0</v>
      </c>
      <c r="O52" s="42">
        <v>0</v>
      </c>
      <c r="P52" s="75">
        <v>103500</v>
      </c>
      <c r="Q52" s="42">
        <v>0</v>
      </c>
      <c r="R52" s="75">
        <v>0</v>
      </c>
      <c r="S52" s="390">
        <f>+'SEPTIEMBRE (2)'!S52</f>
        <v>100215.78</v>
      </c>
      <c r="T52" s="168">
        <v>0</v>
      </c>
      <c r="U52" s="72">
        <f>S52*100/G52/100</f>
        <v>0.72620130434782615</v>
      </c>
      <c r="V52" s="52">
        <f>+'JULIO (2)'!J52+'AGOSTO (2)'!J52+'SEPTIEMBRE (2)'!J52</f>
        <v>34500</v>
      </c>
      <c r="W52" s="52">
        <f t="shared" ref="W52" si="31">+J52-V52</f>
        <v>0</v>
      </c>
      <c r="X52" s="52">
        <f>+'JULIO (2)'!M52+'AGOSTO (2)'!M52+'SEPTIEMBRE (2)'!M52</f>
        <v>37402.050000000003</v>
      </c>
      <c r="Y52" s="52">
        <f t="shared" ref="Y52" si="32">+M52-X52</f>
        <v>0</v>
      </c>
      <c r="Z52" s="52">
        <f>+'SEPTIEMBRE (2)'!P52</f>
        <v>103500</v>
      </c>
      <c r="AA52" s="52">
        <f t="shared" ref="AA52" si="33">+P52-Z52</f>
        <v>0</v>
      </c>
      <c r="AB52" s="52">
        <f>+'SEPTIEMBRE (2)'!S52</f>
        <v>100215.78</v>
      </c>
      <c r="AC52" s="52">
        <f t="shared" ref="AC52" si="34">+S52-AB52</f>
        <v>0</v>
      </c>
      <c r="AD52" s="375">
        <f t="shared" ref="AD52" si="35">+AB52/G52</f>
        <v>0.72620130434782604</v>
      </c>
      <c r="AE52" s="394">
        <f t="shared" ref="AE52" si="36">+U52-AD52</f>
        <v>0</v>
      </c>
    </row>
    <row r="53" spans="1:31" ht="15.75" customHeight="1">
      <c r="A53" s="4"/>
      <c r="B53" s="417" t="s">
        <v>90</v>
      </c>
      <c r="C53" s="418"/>
      <c r="D53" s="418"/>
      <c r="E53" s="418"/>
      <c r="F53" s="419"/>
      <c r="G53" s="640">
        <v>6500</v>
      </c>
      <c r="H53" s="641"/>
      <c r="I53" s="146"/>
      <c r="J53" s="147">
        <f>+'JULIO (2)'!J53+'AGOSTO (2)'!J53+'SEPTIEMBRE (2)'!J53</f>
        <v>0</v>
      </c>
      <c r="K53" s="42"/>
      <c r="L53" s="75"/>
      <c r="M53" s="42">
        <v>0</v>
      </c>
      <c r="N53" s="75"/>
      <c r="O53" s="42"/>
      <c r="P53" s="75">
        <v>0</v>
      </c>
      <c r="Q53" s="42"/>
      <c r="R53" s="75"/>
      <c r="S53" s="150">
        <f>+M53+'AGOSTO (2)'!S53</f>
        <v>0</v>
      </c>
      <c r="T53" s="168"/>
      <c r="U53" s="72">
        <f t="shared" ref="U53:U72" si="37">S53*100/G53/100</f>
        <v>0</v>
      </c>
      <c r="V53" s="52">
        <f>+'JULIO (2)'!J53+'AGOSTO (2)'!J53+'SEPTIEMBRE (2)'!J53</f>
        <v>0</v>
      </c>
      <c r="W53" s="52">
        <f t="shared" ref="W53:W69" si="38">+J53-V53</f>
        <v>0</v>
      </c>
      <c r="X53" s="52">
        <f>+'JULIO (2)'!M53+'AGOSTO (2)'!M53+'SEPTIEMBRE (2)'!M53</f>
        <v>0</v>
      </c>
      <c r="Y53" s="52">
        <f t="shared" ref="Y53:Y69" si="39">+M53-X53</f>
        <v>0</v>
      </c>
      <c r="Z53" s="52">
        <f>+'SEPTIEMBRE (2)'!P53</f>
        <v>0</v>
      </c>
      <c r="AA53" s="52">
        <f t="shared" ref="AA53:AA69" si="40">+P53-Z53</f>
        <v>0</v>
      </c>
      <c r="AB53" s="52">
        <f>+'SEPTIEMBRE (2)'!S53</f>
        <v>0</v>
      </c>
      <c r="AC53" s="52">
        <f t="shared" ref="AC53:AC69" si="41">+S53-AB53</f>
        <v>0</v>
      </c>
      <c r="AD53" s="375">
        <f t="shared" ref="AD53:AD69" si="42">+AB53/G53</f>
        <v>0</v>
      </c>
      <c r="AE53" s="394">
        <f t="shared" ref="AE53:AE69" si="43">+U53-AD53</f>
        <v>0</v>
      </c>
    </row>
    <row r="54" spans="1:31" ht="25.5" customHeight="1">
      <c r="A54" s="4"/>
      <c r="B54" s="417" t="s">
        <v>91</v>
      </c>
      <c r="C54" s="418"/>
      <c r="D54" s="418"/>
      <c r="E54" s="418"/>
      <c r="F54" s="419"/>
      <c r="G54" s="640">
        <v>6000</v>
      </c>
      <c r="H54" s="641"/>
      <c r="I54" s="146"/>
      <c r="J54" s="147">
        <f>+'JULIO (2)'!J54+'AGOSTO (2)'!J54+'SEPTIEMBRE (2)'!J54</f>
        <v>6000</v>
      </c>
      <c r="K54" s="42"/>
      <c r="L54" s="75"/>
      <c r="M54" s="401">
        <f>+'JULIO (2)'!M54+'AGOSTO (2)'!M54+'SEPTIEMBRE (2)'!M54</f>
        <v>6000</v>
      </c>
      <c r="N54" s="75"/>
      <c r="O54" s="42"/>
      <c r="P54" s="75">
        <v>6000</v>
      </c>
      <c r="Q54" s="42"/>
      <c r="R54" s="75"/>
      <c r="S54" s="390">
        <f>+'SEPTIEMBRE (2)'!S54</f>
        <v>6000</v>
      </c>
      <c r="T54" s="168"/>
      <c r="U54" s="72">
        <f t="shared" si="37"/>
        <v>1</v>
      </c>
      <c r="V54" s="52">
        <f>+'JULIO (2)'!J54+'AGOSTO (2)'!J54+'SEPTIEMBRE (2)'!J54</f>
        <v>6000</v>
      </c>
      <c r="W54" s="52">
        <f t="shared" si="38"/>
        <v>0</v>
      </c>
      <c r="X54" s="52">
        <f>+'JULIO (2)'!M54+'AGOSTO (2)'!M54+'SEPTIEMBRE (2)'!M54</f>
        <v>6000</v>
      </c>
      <c r="Y54" s="52">
        <f t="shared" si="39"/>
        <v>0</v>
      </c>
      <c r="Z54" s="52">
        <f>+'SEPTIEMBRE (2)'!P54</f>
        <v>6000</v>
      </c>
      <c r="AA54" s="52">
        <f t="shared" si="40"/>
        <v>0</v>
      </c>
      <c r="AB54" s="52">
        <f>+'SEPTIEMBRE (2)'!S54</f>
        <v>6000</v>
      </c>
      <c r="AC54" s="52">
        <f t="shared" si="41"/>
        <v>0</v>
      </c>
      <c r="AD54" s="375">
        <f t="shared" si="42"/>
        <v>1</v>
      </c>
      <c r="AE54" s="394">
        <f t="shared" si="43"/>
        <v>0</v>
      </c>
    </row>
    <row r="55" spans="1:31" ht="15.75" customHeight="1">
      <c r="A55" s="4"/>
      <c r="B55" s="417" t="s">
        <v>92</v>
      </c>
      <c r="C55" s="418"/>
      <c r="D55" s="418"/>
      <c r="E55" s="418"/>
      <c r="F55" s="419"/>
      <c r="G55" s="640">
        <v>83028</v>
      </c>
      <c r="H55" s="641"/>
      <c r="I55" s="146"/>
      <c r="J55" s="147">
        <f>+'JULIO (2)'!J55+'AGOSTO (2)'!J55+'SEPTIEMBRE (2)'!J55</f>
        <v>16706</v>
      </c>
      <c r="K55" s="42"/>
      <c r="L55" s="75"/>
      <c r="M55" s="401">
        <f>+'JULIO (2)'!M55+'AGOSTO (2)'!M55+'SEPTIEMBRE (2)'!M55</f>
        <v>65592</v>
      </c>
      <c r="N55" s="75"/>
      <c r="O55" s="42"/>
      <c r="P55" s="75">
        <v>52535.4</v>
      </c>
      <c r="Q55" s="42"/>
      <c r="R55" s="75"/>
      <c r="S55" s="390">
        <f>+'SEPTIEMBRE (2)'!S55</f>
        <v>65592</v>
      </c>
      <c r="T55" s="168"/>
      <c r="U55" s="72">
        <f t="shared" si="37"/>
        <v>0.78999855470443703</v>
      </c>
      <c r="V55" s="52">
        <f>+'JULIO (2)'!J55+'AGOSTO (2)'!J55+'SEPTIEMBRE (2)'!J55</f>
        <v>16706</v>
      </c>
      <c r="W55" s="52">
        <f t="shared" si="38"/>
        <v>0</v>
      </c>
      <c r="X55" s="52">
        <f>+'JULIO (2)'!M55+'AGOSTO (2)'!M55+'SEPTIEMBRE (2)'!M55</f>
        <v>65592</v>
      </c>
      <c r="Y55" s="52">
        <f t="shared" si="39"/>
        <v>0</v>
      </c>
      <c r="Z55" s="52">
        <f>+'SEPTIEMBRE (2)'!P55</f>
        <v>52535.4</v>
      </c>
      <c r="AA55" s="52">
        <f t="shared" si="40"/>
        <v>0</v>
      </c>
      <c r="AB55" s="52">
        <f>+'SEPTIEMBRE (2)'!S55</f>
        <v>65592</v>
      </c>
      <c r="AC55" s="52">
        <f t="shared" si="41"/>
        <v>0</v>
      </c>
      <c r="AD55" s="375">
        <f t="shared" si="42"/>
        <v>0.78999855470443703</v>
      </c>
      <c r="AE55" s="394">
        <f t="shared" si="43"/>
        <v>0</v>
      </c>
    </row>
    <row r="56" spans="1:31" ht="15.75" customHeight="1">
      <c r="A56" s="4"/>
      <c r="B56" s="417" t="s">
        <v>93</v>
      </c>
      <c r="C56" s="418"/>
      <c r="D56" s="418"/>
      <c r="E56" s="418"/>
      <c r="F56" s="419"/>
      <c r="G56" s="640">
        <v>30500</v>
      </c>
      <c r="H56" s="641"/>
      <c r="I56" s="146">
        <v>0</v>
      </c>
      <c r="J56" s="147">
        <f>+'JULIO (2)'!J56+'AGOSTO (2)'!J56+'SEPTIEMBRE (2)'!J56</f>
        <v>0</v>
      </c>
      <c r="K56" s="169"/>
      <c r="L56" s="102">
        <v>0</v>
      </c>
      <c r="M56" s="103">
        <v>0</v>
      </c>
      <c r="N56" s="170"/>
      <c r="O56" s="103">
        <v>0</v>
      </c>
      <c r="P56" s="102">
        <v>0</v>
      </c>
      <c r="Q56" s="169"/>
      <c r="R56" s="102">
        <v>0</v>
      </c>
      <c r="S56" s="150">
        <f>+M56+'AGOSTO (2)'!S56</f>
        <v>0</v>
      </c>
      <c r="T56" s="361"/>
      <c r="U56" s="72">
        <f t="shared" si="37"/>
        <v>0</v>
      </c>
      <c r="V56" s="52">
        <f>+'JULIO (2)'!J56+'AGOSTO (2)'!J56+'SEPTIEMBRE (2)'!J56</f>
        <v>0</v>
      </c>
      <c r="W56" s="52">
        <f t="shared" si="38"/>
        <v>0</v>
      </c>
      <c r="X56" s="52">
        <f>+'JULIO (2)'!M56+'AGOSTO (2)'!M56+'SEPTIEMBRE (2)'!M56</f>
        <v>0</v>
      </c>
      <c r="Y56" s="52">
        <f t="shared" si="39"/>
        <v>0</v>
      </c>
      <c r="Z56" s="52">
        <f>+'SEPTIEMBRE (2)'!P56</f>
        <v>0</v>
      </c>
      <c r="AA56" s="52">
        <f t="shared" si="40"/>
        <v>0</v>
      </c>
      <c r="AB56" s="52">
        <f>+'SEPTIEMBRE (2)'!S56</f>
        <v>0</v>
      </c>
      <c r="AC56" s="52">
        <f t="shared" si="41"/>
        <v>0</v>
      </c>
      <c r="AD56" s="375">
        <f t="shared" si="42"/>
        <v>0</v>
      </c>
      <c r="AE56" s="394">
        <f t="shared" si="43"/>
        <v>0</v>
      </c>
    </row>
    <row r="57" spans="1:31" ht="15.75" customHeight="1">
      <c r="A57" s="4"/>
      <c r="B57" s="417" t="s">
        <v>94</v>
      </c>
      <c r="C57" s="418"/>
      <c r="D57" s="418"/>
      <c r="E57" s="418"/>
      <c r="F57" s="419"/>
      <c r="G57" s="640">
        <v>1900.23</v>
      </c>
      <c r="H57" s="641"/>
      <c r="I57" s="146"/>
      <c r="J57" s="147">
        <f>+'JULIO (2)'!J57+'AGOSTO (2)'!J57+'SEPTIEMBRE (2)'!J57</f>
        <v>0</v>
      </c>
      <c r="K57" s="42"/>
      <c r="L57" s="75"/>
      <c r="M57" s="42">
        <v>0</v>
      </c>
      <c r="N57" s="75"/>
      <c r="O57" s="42"/>
      <c r="P57" s="75">
        <v>1900.23</v>
      </c>
      <c r="Q57" s="42"/>
      <c r="R57" s="75"/>
      <c r="S57" s="150">
        <f>+M57+'AGOSTO (2)'!S57</f>
        <v>0</v>
      </c>
      <c r="T57" s="168"/>
      <c r="U57" s="72">
        <f t="shared" si="37"/>
        <v>0</v>
      </c>
      <c r="V57" s="52">
        <f>+'JULIO (2)'!J57+'AGOSTO (2)'!J57+'SEPTIEMBRE (2)'!J57</f>
        <v>0</v>
      </c>
      <c r="W57" s="52">
        <f t="shared" si="38"/>
        <v>0</v>
      </c>
      <c r="X57" s="52">
        <f>+'JULIO (2)'!M57+'AGOSTO (2)'!M57+'SEPTIEMBRE (2)'!M57</f>
        <v>0</v>
      </c>
      <c r="Y57" s="52">
        <f t="shared" si="39"/>
        <v>0</v>
      </c>
      <c r="Z57" s="52">
        <f>+'SEPTIEMBRE (2)'!P57</f>
        <v>1900.23</v>
      </c>
      <c r="AA57" s="52">
        <f t="shared" si="40"/>
        <v>0</v>
      </c>
      <c r="AB57" s="52">
        <f>+'SEPTIEMBRE (2)'!S57</f>
        <v>0</v>
      </c>
      <c r="AC57" s="52">
        <f t="shared" si="41"/>
        <v>0</v>
      </c>
      <c r="AD57" s="375">
        <f t="shared" si="42"/>
        <v>0</v>
      </c>
      <c r="AE57" s="394">
        <f t="shared" si="43"/>
        <v>0</v>
      </c>
    </row>
    <row r="58" spans="1:31" ht="15.75" customHeight="1">
      <c r="A58" s="4"/>
      <c r="B58" s="417" t="s">
        <v>95</v>
      </c>
      <c r="C58" s="418"/>
      <c r="D58" s="418"/>
      <c r="E58" s="418"/>
      <c r="F58" s="419"/>
      <c r="G58" s="640">
        <v>1500</v>
      </c>
      <c r="H58" s="641"/>
      <c r="I58" s="146"/>
      <c r="J58" s="147">
        <f>+'JULIO (2)'!J58+'AGOSTO (2)'!J58+'SEPTIEMBRE (2)'!J58</f>
        <v>0</v>
      </c>
      <c r="K58" s="42"/>
      <c r="L58" s="75"/>
      <c r="M58" s="42">
        <v>0</v>
      </c>
      <c r="N58" s="75"/>
      <c r="O58" s="42"/>
      <c r="P58" s="353">
        <v>1500</v>
      </c>
      <c r="Q58" s="42"/>
      <c r="R58" s="75"/>
      <c r="S58" s="150">
        <f>+M58+'AGOSTO (2)'!S58</f>
        <v>0</v>
      </c>
      <c r="T58" s="168"/>
      <c r="U58" s="72">
        <f t="shared" si="37"/>
        <v>0</v>
      </c>
      <c r="V58" s="52">
        <f>+'JULIO (2)'!J58+'AGOSTO (2)'!J58+'SEPTIEMBRE (2)'!J58</f>
        <v>0</v>
      </c>
      <c r="W58" s="52">
        <f t="shared" si="38"/>
        <v>0</v>
      </c>
      <c r="X58" s="52">
        <f>+'JULIO (2)'!M58+'AGOSTO (2)'!M58+'SEPTIEMBRE (2)'!M58</f>
        <v>0</v>
      </c>
      <c r="Y58" s="52">
        <f t="shared" si="39"/>
        <v>0</v>
      </c>
      <c r="Z58" s="52">
        <f>+'SEPTIEMBRE (2)'!P58</f>
        <v>1500</v>
      </c>
      <c r="AA58" s="52">
        <f t="shared" si="40"/>
        <v>0</v>
      </c>
      <c r="AB58" s="52">
        <f>+'SEPTIEMBRE (2)'!S58</f>
        <v>0</v>
      </c>
      <c r="AC58" s="52">
        <f t="shared" si="41"/>
        <v>0</v>
      </c>
      <c r="AD58" s="375">
        <f t="shared" si="42"/>
        <v>0</v>
      </c>
      <c r="AE58" s="394">
        <f t="shared" si="43"/>
        <v>0</v>
      </c>
    </row>
    <row r="59" spans="1:31" ht="15.75" customHeight="1">
      <c r="A59" s="4"/>
      <c r="B59" s="417" t="s">
        <v>96</v>
      </c>
      <c r="C59" s="418"/>
      <c r="D59" s="418"/>
      <c r="E59" s="418"/>
      <c r="F59" s="419"/>
      <c r="G59" s="640">
        <v>1362</v>
      </c>
      <c r="H59" s="641"/>
      <c r="I59" s="146"/>
      <c r="J59" s="147">
        <f>+'JULIO (2)'!J59+'AGOSTO (2)'!J59+'SEPTIEMBRE (2)'!J59</f>
        <v>1362</v>
      </c>
      <c r="K59" s="42"/>
      <c r="L59" s="75"/>
      <c r="M59" s="42">
        <v>1250.02</v>
      </c>
      <c r="N59" s="75"/>
      <c r="O59" s="42"/>
      <c r="P59" s="75">
        <v>1362</v>
      </c>
      <c r="Q59" s="42"/>
      <c r="R59" s="75"/>
      <c r="S59" s="150">
        <f>+M59+'AGOSTO (2)'!S59</f>
        <v>1250.02</v>
      </c>
      <c r="T59" s="168"/>
      <c r="U59" s="72">
        <f t="shared" si="37"/>
        <v>0.91778267254038182</v>
      </c>
      <c r="V59" s="52">
        <f>+'JULIO (2)'!J59+'AGOSTO (2)'!J59+'SEPTIEMBRE (2)'!J59</f>
        <v>1362</v>
      </c>
      <c r="W59" s="52">
        <f t="shared" si="38"/>
        <v>0</v>
      </c>
      <c r="X59" s="52">
        <f>+'JULIO (2)'!M59+'AGOSTO (2)'!M59+'SEPTIEMBRE (2)'!M59</f>
        <v>1250.02</v>
      </c>
      <c r="Y59" s="52">
        <f t="shared" si="39"/>
        <v>0</v>
      </c>
      <c r="Z59" s="52">
        <f>+'SEPTIEMBRE (2)'!P59</f>
        <v>1362</v>
      </c>
      <c r="AA59" s="52">
        <f t="shared" si="40"/>
        <v>0</v>
      </c>
      <c r="AB59" s="52">
        <f>+'SEPTIEMBRE (2)'!S59</f>
        <v>1250.02</v>
      </c>
      <c r="AC59" s="52">
        <f t="shared" si="41"/>
        <v>0</v>
      </c>
      <c r="AD59" s="375">
        <f t="shared" si="42"/>
        <v>0.91778267254038182</v>
      </c>
      <c r="AE59" s="394">
        <f t="shared" si="43"/>
        <v>0</v>
      </c>
    </row>
    <row r="60" spans="1:31" ht="15.75" customHeight="1">
      <c r="A60" s="4"/>
      <c r="B60" s="417" t="s">
        <v>97</v>
      </c>
      <c r="C60" s="418"/>
      <c r="D60" s="418"/>
      <c r="E60" s="418"/>
      <c r="F60" s="419"/>
      <c r="G60" s="640">
        <v>3500</v>
      </c>
      <c r="H60" s="641"/>
      <c r="I60" s="146"/>
      <c r="J60" s="147">
        <f>+'JULIO (2)'!J60+'AGOSTO (2)'!J60+'SEPTIEMBRE (2)'!J60</f>
        <v>0</v>
      </c>
      <c r="K60" s="42"/>
      <c r="L60" s="75"/>
      <c r="M60" s="401">
        <f>+'JULIO (2)'!M60+'AGOSTO (2)'!M60+'SEPTIEMBRE (2)'!M60</f>
        <v>3248</v>
      </c>
      <c r="N60" s="75"/>
      <c r="O60" s="42"/>
      <c r="P60" s="75">
        <v>3500</v>
      </c>
      <c r="Q60" s="42"/>
      <c r="R60" s="75"/>
      <c r="S60" s="390">
        <f>+'SEPTIEMBRE (2)'!S60</f>
        <v>3248</v>
      </c>
      <c r="T60" s="168"/>
      <c r="U60" s="72">
        <f t="shared" si="37"/>
        <v>0.92799999999999994</v>
      </c>
      <c r="V60" s="52">
        <f>+'JULIO (2)'!J60+'AGOSTO (2)'!J60+'SEPTIEMBRE (2)'!J60</f>
        <v>0</v>
      </c>
      <c r="W60" s="52">
        <f t="shared" si="38"/>
        <v>0</v>
      </c>
      <c r="X60" s="52">
        <f>+'JULIO (2)'!M60+'AGOSTO (2)'!M60+'SEPTIEMBRE (2)'!M60</f>
        <v>3248</v>
      </c>
      <c r="Y60" s="52">
        <f t="shared" si="39"/>
        <v>0</v>
      </c>
      <c r="Z60" s="52">
        <f>+'SEPTIEMBRE (2)'!P60</f>
        <v>3500</v>
      </c>
      <c r="AA60" s="52">
        <f t="shared" si="40"/>
        <v>0</v>
      </c>
      <c r="AB60" s="52">
        <f>+'SEPTIEMBRE (2)'!S60</f>
        <v>3248</v>
      </c>
      <c r="AC60" s="52">
        <f t="shared" si="41"/>
        <v>0</v>
      </c>
      <c r="AD60" s="375">
        <f t="shared" si="42"/>
        <v>0.92800000000000005</v>
      </c>
      <c r="AE60" s="394">
        <f t="shared" si="43"/>
        <v>0</v>
      </c>
    </row>
    <row r="61" spans="1:31" ht="16.5" customHeight="1">
      <c r="A61" s="4"/>
      <c r="B61" s="417" t="s">
        <v>98</v>
      </c>
      <c r="C61" s="418"/>
      <c r="D61" s="418"/>
      <c r="E61" s="418"/>
      <c r="F61" s="419"/>
      <c r="G61" s="640">
        <v>19000</v>
      </c>
      <c r="H61" s="641"/>
      <c r="I61" s="146"/>
      <c r="J61" s="147">
        <f>+'JULIO (2)'!J61+'AGOSTO (2)'!J61+'SEPTIEMBRE (2)'!J61</f>
        <v>5500</v>
      </c>
      <c r="K61" s="42"/>
      <c r="L61" s="75"/>
      <c r="M61" s="401">
        <f>+'JULIO (2)'!M61+'AGOSTO (2)'!M61+'SEPTIEMBRE (2)'!M61</f>
        <v>5000</v>
      </c>
      <c r="N61" s="75"/>
      <c r="O61" s="42"/>
      <c r="P61" s="75">
        <v>11000</v>
      </c>
      <c r="Q61" s="42"/>
      <c r="R61" s="75"/>
      <c r="S61" s="390">
        <f>+'SEPTIEMBRE (2)'!S61</f>
        <v>5000</v>
      </c>
      <c r="T61" s="168"/>
      <c r="U61" s="72">
        <f t="shared" si="37"/>
        <v>0.26315789473684209</v>
      </c>
      <c r="V61" s="52">
        <f>+'JULIO (2)'!J61+'AGOSTO (2)'!J61+'SEPTIEMBRE (2)'!J61</f>
        <v>5500</v>
      </c>
      <c r="W61" s="52">
        <f t="shared" si="38"/>
        <v>0</v>
      </c>
      <c r="X61" s="52">
        <f>+'JULIO (2)'!M61+'AGOSTO (2)'!M61+'SEPTIEMBRE (2)'!M61</f>
        <v>5000</v>
      </c>
      <c r="Y61" s="52">
        <f t="shared" si="39"/>
        <v>0</v>
      </c>
      <c r="Z61" s="52">
        <f>+'SEPTIEMBRE (2)'!P61</f>
        <v>11000</v>
      </c>
      <c r="AA61" s="52">
        <f t="shared" si="40"/>
        <v>0</v>
      </c>
      <c r="AB61" s="52">
        <f>+'SEPTIEMBRE (2)'!S61</f>
        <v>5000</v>
      </c>
      <c r="AC61" s="52">
        <f t="shared" si="41"/>
        <v>0</v>
      </c>
      <c r="AD61" s="375">
        <f t="shared" si="42"/>
        <v>0.26315789473684209</v>
      </c>
      <c r="AE61" s="394">
        <f t="shared" si="43"/>
        <v>0</v>
      </c>
    </row>
    <row r="62" spans="1:31" ht="16.5" customHeight="1">
      <c r="A62" s="4"/>
      <c r="B62" s="417" t="s">
        <v>99</v>
      </c>
      <c r="C62" s="418"/>
      <c r="D62" s="418"/>
      <c r="E62" s="418"/>
      <c r="F62" s="419"/>
      <c r="G62" s="640">
        <v>0</v>
      </c>
      <c r="H62" s="641"/>
      <c r="I62" s="151"/>
      <c r="J62" s="147">
        <f>+'JULIO (2)'!J62+'AGOSTO (2)'!J62+'SEPTIEMBRE (2)'!J62</f>
        <v>0</v>
      </c>
      <c r="K62" s="42"/>
      <c r="L62" s="75"/>
      <c r="M62" s="42">
        <v>0</v>
      </c>
      <c r="N62" s="75"/>
      <c r="O62" s="42"/>
      <c r="P62" s="75">
        <v>0</v>
      </c>
      <c r="Q62" s="42"/>
      <c r="R62" s="75"/>
      <c r="S62" s="150">
        <f>+M62+'AGOSTO (2)'!S62</f>
        <v>0</v>
      </c>
      <c r="T62" s="168"/>
      <c r="U62" s="72">
        <v>0</v>
      </c>
      <c r="V62" s="52">
        <f>+'JULIO (2)'!J62+'AGOSTO (2)'!J62+'SEPTIEMBRE (2)'!J62</f>
        <v>0</v>
      </c>
      <c r="W62" s="52">
        <f t="shared" si="38"/>
        <v>0</v>
      </c>
      <c r="X62" s="52">
        <f>+'JULIO (2)'!M62+'AGOSTO (2)'!M62+'SEPTIEMBRE (2)'!M62</f>
        <v>0</v>
      </c>
      <c r="Y62" s="52">
        <f t="shared" si="39"/>
        <v>0</v>
      </c>
      <c r="Z62" s="52">
        <f>+'SEPTIEMBRE (2)'!P62</f>
        <v>0</v>
      </c>
      <c r="AA62" s="52">
        <f t="shared" si="40"/>
        <v>0</v>
      </c>
      <c r="AB62" s="52">
        <f>+'SEPTIEMBRE (2)'!S62</f>
        <v>0</v>
      </c>
      <c r="AC62" s="52">
        <f t="shared" si="41"/>
        <v>0</v>
      </c>
      <c r="AD62" s="375">
        <v>0</v>
      </c>
      <c r="AE62" s="394">
        <f t="shared" si="43"/>
        <v>0</v>
      </c>
    </row>
    <row r="63" spans="1:31" ht="15.75" customHeight="1">
      <c r="A63" s="4"/>
      <c r="B63" s="417" t="s">
        <v>100</v>
      </c>
      <c r="C63" s="418"/>
      <c r="D63" s="418"/>
      <c r="E63" s="418"/>
      <c r="F63" s="419"/>
      <c r="G63" s="640">
        <v>228000</v>
      </c>
      <c r="H63" s="641"/>
      <c r="I63" s="146">
        <v>0</v>
      </c>
      <c r="J63" s="147">
        <f>+'JULIO (2)'!J63+'AGOSTO (2)'!J63+'SEPTIEMBRE (2)'!J63</f>
        <v>57000</v>
      </c>
      <c r="K63" s="42">
        <v>0</v>
      </c>
      <c r="L63" s="75">
        <v>0</v>
      </c>
      <c r="M63" s="401">
        <f>+'JULIO (2)'!M63+'AGOSTO (2)'!M63+'SEPTIEMBRE (2)'!M63</f>
        <v>51757.75</v>
      </c>
      <c r="N63" s="75">
        <v>0</v>
      </c>
      <c r="O63" s="42">
        <v>0</v>
      </c>
      <c r="P63" s="75">
        <v>171000</v>
      </c>
      <c r="Q63" s="42">
        <v>0</v>
      </c>
      <c r="R63" s="75">
        <v>0</v>
      </c>
      <c r="S63" s="390">
        <f>+'SEPTIEMBRE (2)'!S63</f>
        <v>155280.57</v>
      </c>
      <c r="T63" s="168"/>
      <c r="U63" s="72">
        <f t="shared" si="37"/>
        <v>0.68105513157894737</v>
      </c>
      <c r="V63" s="52">
        <f>+'JULIO (2)'!J63+'AGOSTO (2)'!J63+'SEPTIEMBRE (2)'!J63</f>
        <v>57000</v>
      </c>
      <c r="W63" s="52">
        <f t="shared" si="38"/>
        <v>0</v>
      </c>
      <c r="X63" s="52">
        <f>+'JULIO (2)'!M63+'AGOSTO (2)'!M63+'SEPTIEMBRE (2)'!M63</f>
        <v>51757.75</v>
      </c>
      <c r="Y63" s="52">
        <f t="shared" si="39"/>
        <v>0</v>
      </c>
      <c r="Z63" s="52">
        <f>+'SEPTIEMBRE (2)'!P63</f>
        <v>171000</v>
      </c>
      <c r="AA63" s="52">
        <f t="shared" si="40"/>
        <v>0</v>
      </c>
      <c r="AB63" s="52">
        <f>+'SEPTIEMBRE (2)'!S63</f>
        <v>155280.57</v>
      </c>
      <c r="AC63" s="52">
        <f t="shared" si="41"/>
        <v>0</v>
      </c>
      <c r="AD63" s="375">
        <f t="shared" si="42"/>
        <v>0.68105513157894737</v>
      </c>
      <c r="AE63" s="394">
        <f t="shared" si="43"/>
        <v>0</v>
      </c>
    </row>
    <row r="64" spans="1:31" ht="19.5" customHeight="1">
      <c r="A64" s="4"/>
      <c r="B64" s="417" t="s">
        <v>101</v>
      </c>
      <c r="C64" s="418"/>
      <c r="D64" s="418"/>
      <c r="E64" s="418"/>
      <c r="F64" s="419"/>
      <c r="G64" s="640">
        <v>29640</v>
      </c>
      <c r="H64" s="641"/>
      <c r="I64" s="146"/>
      <c r="J64" s="147">
        <f>+'JULIO (2)'!J64+'AGOSTO (2)'!J64+'SEPTIEMBRE (2)'!J64</f>
        <v>0</v>
      </c>
      <c r="K64" s="153"/>
      <c r="L64" s="154"/>
      <c r="M64" s="153"/>
      <c r="N64" s="154"/>
      <c r="O64" s="153"/>
      <c r="P64" s="154"/>
      <c r="Q64" s="153"/>
      <c r="R64" s="154"/>
      <c r="S64" s="150">
        <f>+M64+'AGOSTO (2)'!S64</f>
        <v>0</v>
      </c>
      <c r="T64" s="168"/>
      <c r="U64" s="72">
        <f t="shared" si="37"/>
        <v>0</v>
      </c>
      <c r="V64" s="52">
        <f>+'JULIO (2)'!J64+'AGOSTO (2)'!J64+'SEPTIEMBRE (2)'!J64</f>
        <v>0</v>
      </c>
      <c r="W64" s="52">
        <f t="shared" si="38"/>
        <v>0</v>
      </c>
      <c r="X64" s="52">
        <f>+'JULIO (2)'!M64+'AGOSTO (2)'!M64+'SEPTIEMBRE (2)'!M64</f>
        <v>0</v>
      </c>
      <c r="Y64" s="52">
        <f t="shared" si="39"/>
        <v>0</v>
      </c>
      <c r="Z64" s="52">
        <f>+'SEPTIEMBRE (2)'!P64</f>
        <v>0</v>
      </c>
      <c r="AA64" s="52">
        <f t="shared" si="40"/>
        <v>0</v>
      </c>
      <c r="AB64" s="52">
        <f>+'SEPTIEMBRE (2)'!S64</f>
        <v>0</v>
      </c>
      <c r="AC64" s="52">
        <f t="shared" si="41"/>
        <v>0</v>
      </c>
      <c r="AD64" s="375">
        <f t="shared" si="42"/>
        <v>0</v>
      </c>
      <c r="AE64" s="394">
        <f t="shared" si="43"/>
        <v>0</v>
      </c>
    </row>
    <row r="65" spans="1:31" ht="20.25" customHeight="1">
      <c r="A65" s="4"/>
      <c r="B65" s="417" t="s">
        <v>102</v>
      </c>
      <c r="C65" s="418"/>
      <c r="D65" s="418"/>
      <c r="E65" s="418"/>
      <c r="F65" s="419"/>
      <c r="G65" s="640">
        <v>5000</v>
      </c>
      <c r="H65" s="641"/>
      <c r="I65" s="146"/>
      <c r="J65" s="147">
        <f>+'JULIO (2)'!J65+'AGOSTO (2)'!J65+'SEPTIEMBRE (2)'!J65</f>
        <v>5000</v>
      </c>
      <c r="K65" s="42"/>
      <c r="L65" s="75"/>
      <c r="M65" s="42">
        <v>3030</v>
      </c>
      <c r="N65" s="75"/>
      <c r="O65" s="42"/>
      <c r="P65" s="75">
        <v>5000</v>
      </c>
      <c r="Q65" s="42"/>
      <c r="R65" s="75"/>
      <c r="S65" s="150">
        <f>+M65+'AGOSTO (2)'!S65</f>
        <v>3030</v>
      </c>
      <c r="T65" s="168"/>
      <c r="U65" s="72">
        <f t="shared" si="37"/>
        <v>0.60599999999999998</v>
      </c>
      <c r="V65" s="52">
        <f>+'JULIO (2)'!J65+'AGOSTO (2)'!J65+'SEPTIEMBRE (2)'!J65</f>
        <v>5000</v>
      </c>
      <c r="W65" s="52">
        <f t="shared" si="38"/>
        <v>0</v>
      </c>
      <c r="X65" s="52">
        <f>+'JULIO (2)'!M65+'AGOSTO (2)'!M65+'SEPTIEMBRE (2)'!M65</f>
        <v>3030</v>
      </c>
      <c r="Y65" s="52">
        <f t="shared" si="39"/>
        <v>0</v>
      </c>
      <c r="Z65" s="52">
        <f>+'SEPTIEMBRE (2)'!P65</f>
        <v>5000</v>
      </c>
      <c r="AA65" s="52">
        <f t="shared" si="40"/>
        <v>0</v>
      </c>
      <c r="AB65" s="52">
        <f>+'SEPTIEMBRE (2)'!S65</f>
        <v>3030</v>
      </c>
      <c r="AC65" s="52">
        <f t="shared" si="41"/>
        <v>0</v>
      </c>
      <c r="AD65" s="375">
        <f t="shared" si="42"/>
        <v>0.60599999999999998</v>
      </c>
      <c r="AE65" s="394">
        <f t="shared" si="43"/>
        <v>0</v>
      </c>
    </row>
    <row r="66" spans="1:31" ht="15.75" customHeight="1">
      <c r="A66" s="4"/>
      <c r="B66" s="417" t="s">
        <v>103</v>
      </c>
      <c r="C66" s="418"/>
      <c r="D66" s="418"/>
      <c r="E66" s="418"/>
      <c r="F66" s="419"/>
      <c r="G66" s="640">
        <v>1500</v>
      </c>
      <c r="H66" s="641"/>
      <c r="I66" s="146"/>
      <c r="J66" s="147">
        <f>+'JULIO (2)'!J66+'AGOSTO (2)'!J66+'SEPTIEMBRE (2)'!J66</f>
        <v>0</v>
      </c>
      <c r="K66" s="42"/>
      <c r="L66" s="75"/>
      <c r="M66" s="42"/>
      <c r="N66" s="75"/>
      <c r="O66" s="42"/>
      <c r="P66" s="75">
        <v>0</v>
      </c>
      <c r="Q66" s="42"/>
      <c r="R66" s="75"/>
      <c r="S66" s="150">
        <f>+M66+'AGOSTO (2)'!S66</f>
        <v>0</v>
      </c>
      <c r="T66" s="168"/>
      <c r="U66" s="72">
        <f t="shared" si="37"/>
        <v>0</v>
      </c>
      <c r="V66" s="52">
        <f>+'JULIO (2)'!J66+'AGOSTO (2)'!J66+'SEPTIEMBRE (2)'!J66</f>
        <v>0</v>
      </c>
      <c r="W66" s="52">
        <f t="shared" si="38"/>
        <v>0</v>
      </c>
      <c r="X66" s="52">
        <f>+'JULIO (2)'!M66+'AGOSTO (2)'!M66+'SEPTIEMBRE (2)'!M66</f>
        <v>0</v>
      </c>
      <c r="Y66" s="52">
        <f t="shared" si="39"/>
        <v>0</v>
      </c>
      <c r="Z66" s="52">
        <f>+'SEPTIEMBRE (2)'!P66</f>
        <v>0</v>
      </c>
      <c r="AA66" s="52">
        <f t="shared" si="40"/>
        <v>0</v>
      </c>
      <c r="AB66" s="52">
        <f>+'SEPTIEMBRE (2)'!S66</f>
        <v>0</v>
      </c>
      <c r="AC66" s="52">
        <f t="shared" si="41"/>
        <v>0</v>
      </c>
      <c r="AD66" s="375">
        <f t="shared" si="42"/>
        <v>0</v>
      </c>
      <c r="AE66" s="394">
        <f t="shared" si="43"/>
        <v>0</v>
      </c>
    </row>
    <row r="67" spans="1:31" ht="15.75" customHeight="1">
      <c r="A67" s="4"/>
      <c r="B67" s="417" t="s">
        <v>104</v>
      </c>
      <c r="C67" s="418"/>
      <c r="D67" s="418"/>
      <c r="E67" s="418"/>
      <c r="F67" s="419"/>
      <c r="G67" s="640">
        <v>6700</v>
      </c>
      <c r="H67" s="641"/>
      <c r="I67" s="146"/>
      <c r="J67" s="147">
        <f>+'JULIO (2)'!J67+'AGOSTO (2)'!J67+'SEPTIEMBRE (2)'!J67</f>
        <v>0</v>
      </c>
      <c r="K67" s="42"/>
      <c r="L67" s="75"/>
      <c r="M67" s="401">
        <f>+'JULIO (2)'!M67+'AGOSTO (2)'!M67+'SEPTIEMBRE (2)'!M67</f>
        <v>6556</v>
      </c>
      <c r="N67" s="75"/>
      <c r="O67" s="42"/>
      <c r="P67" s="75">
        <v>6700</v>
      </c>
      <c r="Q67" s="42"/>
      <c r="R67" s="75"/>
      <c r="S67" s="390">
        <f>+'SEPTIEMBRE (2)'!S67</f>
        <v>6556</v>
      </c>
      <c r="T67" s="168"/>
      <c r="U67" s="72">
        <f t="shared" si="37"/>
        <v>0.97850746268656719</v>
      </c>
      <c r="V67" s="52">
        <f>+'JULIO (2)'!J67+'AGOSTO (2)'!J67+'SEPTIEMBRE (2)'!J67</f>
        <v>0</v>
      </c>
      <c r="W67" s="52">
        <f t="shared" si="38"/>
        <v>0</v>
      </c>
      <c r="X67" s="52">
        <f>+'JULIO (2)'!M67+'AGOSTO (2)'!M67+'SEPTIEMBRE (2)'!M67</f>
        <v>6556</v>
      </c>
      <c r="Y67" s="52">
        <f t="shared" si="39"/>
        <v>0</v>
      </c>
      <c r="Z67" s="52">
        <f>+'SEPTIEMBRE (2)'!P67</f>
        <v>6700</v>
      </c>
      <c r="AA67" s="52">
        <f t="shared" si="40"/>
        <v>0</v>
      </c>
      <c r="AB67" s="52">
        <f>+'SEPTIEMBRE (2)'!S67</f>
        <v>6556</v>
      </c>
      <c r="AC67" s="52">
        <f t="shared" si="41"/>
        <v>0</v>
      </c>
      <c r="AD67" s="375">
        <f t="shared" si="42"/>
        <v>0.97850746268656719</v>
      </c>
      <c r="AE67" s="394">
        <f t="shared" si="43"/>
        <v>0</v>
      </c>
    </row>
    <row r="68" spans="1:31" ht="15.75" customHeight="1">
      <c r="A68" s="4"/>
      <c r="B68" s="417" t="s">
        <v>105</v>
      </c>
      <c r="C68" s="418"/>
      <c r="D68" s="418"/>
      <c r="E68" s="418"/>
      <c r="F68" s="419"/>
      <c r="G68" s="640">
        <v>22860</v>
      </c>
      <c r="H68" s="641"/>
      <c r="I68" s="146"/>
      <c r="J68" s="147">
        <f>+'JULIO (2)'!J68+'AGOSTO (2)'!J68+'SEPTIEMBRE (2)'!J68</f>
        <v>18840</v>
      </c>
      <c r="K68" s="42"/>
      <c r="L68" s="75"/>
      <c r="M68" s="401">
        <f>+'JULIO (2)'!M68+'AGOSTO (2)'!M68+'SEPTIEMBRE (2)'!M68</f>
        <v>22860</v>
      </c>
      <c r="N68" s="75"/>
      <c r="O68" s="42"/>
      <c r="P68" s="75">
        <v>22860</v>
      </c>
      <c r="Q68" s="42"/>
      <c r="R68" s="75"/>
      <c r="S68" s="390">
        <f>+'SEPTIEMBRE (2)'!S68</f>
        <v>22860</v>
      </c>
      <c r="T68" s="168"/>
      <c r="U68" s="72">
        <f t="shared" si="37"/>
        <v>1</v>
      </c>
      <c r="V68" s="52">
        <f>+'JULIO (2)'!J68+'AGOSTO (2)'!J68+'SEPTIEMBRE (2)'!J68</f>
        <v>18840</v>
      </c>
      <c r="W68" s="52">
        <f t="shared" si="38"/>
        <v>0</v>
      </c>
      <c r="X68" s="52">
        <f>+'JULIO (2)'!M68+'AGOSTO (2)'!M68+'SEPTIEMBRE (2)'!M68</f>
        <v>22860</v>
      </c>
      <c r="Y68" s="52">
        <f t="shared" si="39"/>
        <v>0</v>
      </c>
      <c r="Z68" s="52">
        <f>+'SEPTIEMBRE (2)'!P68</f>
        <v>22860</v>
      </c>
      <c r="AA68" s="52">
        <f t="shared" si="40"/>
        <v>0</v>
      </c>
      <c r="AB68" s="52">
        <f>+'SEPTIEMBRE (2)'!S68</f>
        <v>22860</v>
      </c>
      <c r="AC68" s="52">
        <f t="shared" si="41"/>
        <v>0</v>
      </c>
      <c r="AD68" s="375">
        <f t="shared" si="42"/>
        <v>1</v>
      </c>
      <c r="AE68" s="394">
        <f t="shared" si="43"/>
        <v>0</v>
      </c>
    </row>
    <row r="69" spans="1:31" ht="16.5" customHeight="1" thickBot="1">
      <c r="A69" s="4"/>
      <c r="B69" s="417" t="s">
        <v>106</v>
      </c>
      <c r="C69" s="502"/>
      <c r="D69" s="502"/>
      <c r="E69" s="502"/>
      <c r="F69" s="419"/>
      <c r="G69" s="640">
        <v>15000</v>
      </c>
      <c r="H69" s="641"/>
      <c r="I69" s="146"/>
      <c r="J69" s="147">
        <f>+'JULIO (2)'!J69+'AGOSTO (2)'!J69+'SEPTIEMBRE (2)'!J69</f>
        <v>15000</v>
      </c>
      <c r="K69" s="42"/>
      <c r="L69" s="75"/>
      <c r="M69" s="42">
        <f>+'JULIO (2)'!M69+'AGOSTO (2)'!M69+'SEPTIEMBRE (2)'!M69</f>
        <v>0</v>
      </c>
      <c r="N69" s="75"/>
      <c r="O69" s="42"/>
      <c r="P69" s="75">
        <v>15000</v>
      </c>
      <c r="Q69" s="42"/>
      <c r="R69" s="75"/>
      <c r="S69" s="150">
        <f>+M69+'AGOSTO (2)'!S69</f>
        <v>0</v>
      </c>
      <c r="T69" s="74"/>
      <c r="U69" s="72">
        <f t="shared" si="37"/>
        <v>0</v>
      </c>
      <c r="V69" s="52">
        <f>+'JULIO (2)'!J69+'AGOSTO (2)'!J69+'SEPTIEMBRE (2)'!J69</f>
        <v>15000</v>
      </c>
      <c r="W69" s="52">
        <f t="shared" si="38"/>
        <v>0</v>
      </c>
      <c r="X69" s="52">
        <f>+'JULIO (2)'!M69+'AGOSTO (2)'!M69+'SEPTIEMBRE (2)'!M69</f>
        <v>0</v>
      </c>
      <c r="Y69" s="52">
        <f t="shared" si="39"/>
        <v>0</v>
      </c>
      <c r="Z69" s="52">
        <f>+'SEPTIEMBRE (2)'!P69</f>
        <v>15000</v>
      </c>
      <c r="AA69" s="52">
        <f t="shared" si="40"/>
        <v>0</v>
      </c>
      <c r="AB69" s="52">
        <f>+'SEPTIEMBRE (2)'!S69</f>
        <v>0</v>
      </c>
      <c r="AC69" s="52">
        <f t="shared" si="41"/>
        <v>0</v>
      </c>
      <c r="AD69" s="375">
        <f t="shared" si="42"/>
        <v>0</v>
      </c>
      <c r="AE69" s="394">
        <f t="shared" si="43"/>
        <v>0</v>
      </c>
    </row>
    <row r="70" spans="1:31" ht="16.5" customHeight="1" thickBot="1">
      <c r="A70" s="4"/>
      <c r="B70" s="703"/>
      <c r="C70" s="704"/>
      <c r="D70" s="704"/>
      <c r="E70" s="704"/>
      <c r="F70" s="704"/>
      <c r="G70" s="705"/>
      <c r="H70" s="705"/>
      <c r="I70" s="155"/>
      <c r="J70" s="156"/>
      <c r="K70" s="157"/>
      <c r="L70" s="156"/>
      <c r="M70" s="157"/>
      <c r="N70" s="156"/>
      <c r="O70" s="157"/>
      <c r="P70" s="156"/>
      <c r="Q70" s="157"/>
      <c r="R70" s="156"/>
      <c r="S70" s="157"/>
      <c r="T70" s="362"/>
      <c r="U70" s="364"/>
      <c r="W70" s="373"/>
      <c r="X70" s="373"/>
    </row>
    <row r="71" spans="1:3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365"/>
      <c r="V71" s="52"/>
      <c r="W71" s="52"/>
      <c r="X71" s="52"/>
      <c r="Y71" s="52"/>
      <c r="Z71" s="52"/>
      <c r="AA71" s="52"/>
      <c r="AB71" s="52"/>
      <c r="AC71" s="52"/>
      <c r="AD71" s="375"/>
      <c r="AE71" s="394"/>
    </row>
    <row r="72" spans="1:31" ht="15.75" customHeight="1" thickBot="1">
      <c r="A72" s="4"/>
      <c r="B72" s="412" t="s">
        <v>107</v>
      </c>
      <c r="C72" s="413"/>
      <c r="D72" s="413"/>
      <c r="E72" s="413"/>
      <c r="F72" s="414"/>
      <c r="G72" s="649">
        <v>3600</v>
      </c>
      <c r="H72" s="650"/>
      <c r="I72" s="140">
        <v>0</v>
      </c>
      <c r="J72" s="147">
        <f>+'JULIO (2)'!J72+'AGOSTO (2)'!J72+'SEPTIEMBRE (2)'!J72</f>
        <v>900</v>
      </c>
      <c r="K72" s="159">
        <v>0</v>
      </c>
      <c r="L72" s="160">
        <v>0</v>
      </c>
      <c r="M72" s="401">
        <f>+'JULIO (2)'!M72+'AGOSTO (2)'!M72+'SEPTIEMBRE (2)'!M72</f>
        <v>2622.6800000000003</v>
      </c>
      <c r="N72" s="162">
        <v>0</v>
      </c>
      <c r="O72" s="159">
        <v>0</v>
      </c>
      <c r="P72" s="163">
        <v>2700</v>
      </c>
      <c r="Q72" s="159">
        <v>0</v>
      </c>
      <c r="R72" s="159">
        <v>0</v>
      </c>
      <c r="S72" s="390">
        <f>+'SEPTIEMBRE (2)'!S72</f>
        <v>3599.91</v>
      </c>
      <c r="T72" s="159">
        <v>0</v>
      </c>
      <c r="U72" s="366">
        <f t="shared" si="37"/>
        <v>0.99997500000000006</v>
      </c>
      <c r="V72" s="52">
        <f>+'JULIO (2)'!J72+'AGOSTO (2)'!J72+'SEPTIEMBRE (2)'!J72</f>
        <v>900</v>
      </c>
      <c r="W72" s="52">
        <f t="shared" ref="W72" si="44">+J72-V72</f>
        <v>0</v>
      </c>
      <c r="X72" s="52">
        <f>+'JULIO (2)'!M72+'AGOSTO (2)'!M72+'SEPTIEMBRE (2)'!M72</f>
        <v>2622.6800000000003</v>
      </c>
      <c r="Y72" s="52">
        <f t="shared" ref="Y72" si="45">+M72-X72</f>
        <v>0</v>
      </c>
      <c r="Z72" s="52">
        <f>+'SEPTIEMBRE (2)'!P72</f>
        <v>2700</v>
      </c>
      <c r="AA72" s="52">
        <f t="shared" ref="AA72" si="46">+P72-Z72</f>
        <v>0</v>
      </c>
      <c r="AB72" s="52">
        <f>+'SEPTIEMBRE (2)'!S72</f>
        <v>3599.91</v>
      </c>
      <c r="AC72" s="52">
        <f t="shared" ref="AC72" si="47">+S72-AB72</f>
        <v>0</v>
      </c>
      <c r="AD72" s="375">
        <f t="shared" ref="AD72" si="48">+AB72/G72</f>
        <v>0.99997499999999995</v>
      </c>
      <c r="AE72" s="394">
        <f t="shared" ref="AE72" si="49">+U72-AD72</f>
        <v>0</v>
      </c>
    </row>
    <row r="73" spans="1:31" ht="16.5" customHeight="1" thickBot="1">
      <c r="A73" s="4"/>
      <c r="B73" s="31"/>
      <c r="C73" s="32"/>
      <c r="D73" s="32"/>
      <c r="E73" s="32"/>
      <c r="F73" s="33"/>
      <c r="G73" s="647"/>
      <c r="H73" s="648"/>
      <c r="I73" s="164"/>
      <c r="J73" s="165"/>
      <c r="K73" s="164"/>
      <c r="L73" s="164"/>
      <c r="M73" s="165"/>
      <c r="N73" s="164"/>
      <c r="O73" s="164"/>
      <c r="P73" s="165"/>
      <c r="Q73" s="164"/>
      <c r="R73" s="164"/>
      <c r="S73" s="165"/>
      <c r="T73" s="164"/>
      <c r="U73" s="367"/>
      <c r="W73" s="373"/>
      <c r="X73" s="373"/>
    </row>
    <row r="74" spans="1:31" ht="15.75" thickBot="1">
      <c r="A74" s="4"/>
      <c r="B74" s="703"/>
      <c r="C74" s="704"/>
      <c r="D74" s="704"/>
      <c r="E74" s="704"/>
      <c r="F74" s="704"/>
      <c r="G74" s="705"/>
      <c r="H74" s="705"/>
      <c r="I74" s="344"/>
      <c r="J74" s="344"/>
      <c r="K74" s="344"/>
      <c r="L74" s="344"/>
      <c r="M74" s="344"/>
      <c r="N74" s="344"/>
      <c r="O74" s="344"/>
      <c r="P74" s="344"/>
      <c r="Q74" s="344"/>
      <c r="R74" s="344"/>
      <c r="S74" s="344"/>
      <c r="T74" s="155"/>
      <c r="U74" s="364"/>
      <c r="V74" s="52"/>
      <c r="W74" s="52"/>
      <c r="X74" s="52"/>
      <c r="Y74" s="52"/>
      <c r="Z74" s="52"/>
      <c r="AA74" s="52"/>
      <c r="AB74" s="52"/>
      <c r="AC74" s="52"/>
      <c r="AD74" s="375"/>
      <c r="AE74" s="394"/>
    </row>
    <row r="75" spans="1:31" ht="15.75" customHeight="1" thickBot="1">
      <c r="A75" s="4"/>
      <c r="B75" s="503" t="s">
        <v>45</v>
      </c>
      <c r="C75" s="504"/>
      <c r="D75" s="504"/>
      <c r="E75" s="504"/>
      <c r="F75" s="504"/>
      <c r="G75" s="642"/>
      <c r="H75" s="642"/>
      <c r="I75" s="335"/>
      <c r="J75" s="335"/>
      <c r="K75" s="335"/>
      <c r="L75" s="335"/>
      <c r="M75" s="335"/>
      <c r="N75" s="335"/>
      <c r="O75" s="335"/>
      <c r="P75" s="335"/>
      <c r="Q75" s="335"/>
      <c r="R75" s="335"/>
      <c r="S75" s="335"/>
      <c r="T75" s="335"/>
      <c r="U75" s="368"/>
      <c r="V75" s="52"/>
      <c r="W75" s="52"/>
      <c r="X75" s="52"/>
      <c r="Y75" s="52"/>
      <c r="Z75" s="52"/>
      <c r="AA75" s="52"/>
      <c r="AB75" s="52"/>
      <c r="AC75" s="52"/>
      <c r="AD75" s="375"/>
      <c r="AE75" s="394"/>
    </row>
    <row r="76" spans="1:31" ht="13.5" customHeight="1">
      <c r="A76" s="4"/>
      <c r="B76" s="427" t="s">
        <v>108</v>
      </c>
      <c r="C76" s="428"/>
      <c r="D76" s="428"/>
      <c r="E76" s="428"/>
      <c r="F76" s="429"/>
      <c r="G76" s="643">
        <v>1500</v>
      </c>
      <c r="H76" s="644"/>
      <c r="I76" s="173">
        <v>0</v>
      </c>
      <c r="J76" s="147">
        <f>+'JULIO (2)'!J75+'AGOSTO (2)'!J75+'SEPTIEMBRE (2)'!J76</f>
        <v>0</v>
      </c>
      <c r="K76" s="167">
        <v>0</v>
      </c>
      <c r="L76" s="167">
        <v>0</v>
      </c>
      <c r="M76" s="167">
        <f>+'JULIO (2)'!M75+'AGOSTO (2)'!M75+'SEPTIEMBRE (2)'!M76</f>
        <v>0</v>
      </c>
      <c r="N76" s="167">
        <v>0</v>
      </c>
      <c r="O76" s="167">
        <v>0</v>
      </c>
      <c r="P76" s="167">
        <v>1500</v>
      </c>
      <c r="Q76" s="167">
        <v>0</v>
      </c>
      <c r="R76" s="167">
        <v>0</v>
      </c>
      <c r="S76" s="167">
        <v>0</v>
      </c>
      <c r="T76" s="167">
        <v>0</v>
      </c>
      <c r="U76" s="71">
        <v>0</v>
      </c>
      <c r="V76" s="52">
        <f>+'JULIO (2)'!J75+'AGOSTO (2)'!J75+'SEPTIEMBRE (2)'!J76</f>
        <v>0</v>
      </c>
      <c r="W76" s="52">
        <f t="shared" ref="W76" si="50">+J76-V76</f>
        <v>0</v>
      </c>
      <c r="X76" s="52">
        <f>+'JULIO (2)'!M75+'AGOSTO (2)'!M75+'SEPTIEMBRE (2)'!M76</f>
        <v>0</v>
      </c>
      <c r="Y76" s="52">
        <f>+M76-X76</f>
        <v>0</v>
      </c>
      <c r="Z76" s="52">
        <f>+'SEPTIEMBRE (2)'!P76</f>
        <v>1500</v>
      </c>
      <c r="AA76" s="52">
        <f t="shared" ref="AA76" si="51">+P76-Z76</f>
        <v>0</v>
      </c>
      <c r="AB76" s="52">
        <f>+'SEPTIEMBRE (2)'!S76</f>
        <v>0</v>
      </c>
      <c r="AC76" s="52">
        <f t="shared" ref="AC76" si="52">+S76-AB76</f>
        <v>0</v>
      </c>
      <c r="AD76" s="375">
        <f t="shared" ref="AD76" si="53">+AB76/G76</f>
        <v>0</v>
      </c>
      <c r="AE76" s="394">
        <f t="shared" ref="AE76" si="54">+U76-AD76</f>
        <v>0</v>
      </c>
    </row>
    <row r="77" spans="1:31" ht="15.75" customHeight="1">
      <c r="A77" s="4"/>
      <c r="B77" s="417" t="s">
        <v>90</v>
      </c>
      <c r="C77" s="502"/>
      <c r="D77" s="502"/>
      <c r="E77" s="502"/>
      <c r="F77" s="419"/>
      <c r="G77" s="640">
        <v>2000</v>
      </c>
      <c r="H77" s="641"/>
      <c r="I77" s="168">
        <v>0</v>
      </c>
      <c r="J77" s="147">
        <f>+'JULIO (2)'!J76+'AGOSTO (2)'!J76+'SEPTIEMBRE (2)'!J77</f>
        <v>2000</v>
      </c>
      <c r="K77" s="146">
        <v>0</v>
      </c>
      <c r="L77" s="146">
        <v>0</v>
      </c>
      <c r="M77" s="146">
        <v>0</v>
      </c>
      <c r="N77" s="146">
        <v>0</v>
      </c>
      <c r="O77" s="146">
        <v>0</v>
      </c>
      <c r="P77" s="146">
        <v>2000</v>
      </c>
      <c r="Q77" s="146">
        <v>0</v>
      </c>
      <c r="R77" s="146">
        <v>0</v>
      </c>
      <c r="S77" s="146">
        <v>0</v>
      </c>
      <c r="T77" s="146">
        <v>0</v>
      </c>
      <c r="U77" s="72">
        <v>0</v>
      </c>
      <c r="V77" s="52">
        <f>+'JULIO (2)'!J76+'AGOSTO (2)'!J76+'SEPTIEMBRE (2)'!J77</f>
        <v>2000</v>
      </c>
      <c r="W77" s="52">
        <f t="shared" ref="W77:W81" si="55">+J77-V77</f>
        <v>0</v>
      </c>
      <c r="X77" s="52">
        <f>+'JULIO (2)'!M76+'AGOSTO (2)'!M76+'SEPTIEMBRE (2)'!M77</f>
        <v>0</v>
      </c>
      <c r="Y77" s="52">
        <f t="shared" ref="Y77:Y81" si="56">+M77-X77</f>
        <v>0</v>
      </c>
      <c r="Z77" s="52">
        <f>+'SEPTIEMBRE (2)'!P77</f>
        <v>2000</v>
      </c>
      <c r="AA77" s="52">
        <f t="shared" ref="AA77:AA81" si="57">+P77-Z77</f>
        <v>0</v>
      </c>
      <c r="AB77" s="52">
        <f>+'SEPTIEMBRE (2)'!S77</f>
        <v>0</v>
      </c>
      <c r="AC77" s="52">
        <f t="shared" ref="AC77:AC81" si="58">+S77-AB77</f>
        <v>0</v>
      </c>
      <c r="AD77" s="375">
        <f t="shared" ref="AD77:AD81" si="59">+AB77/G77</f>
        <v>0</v>
      </c>
      <c r="AE77" s="394">
        <f t="shared" ref="AE77:AE81" si="60">+U77-AD77</f>
        <v>0</v>
      </c>
    </row>
    <row r="78" spans="1:31" ht="15.75" customHeight="1">
      <c r="A78" s="4"/>
      <c r="B78" s="417" t="s">
        <v>93</v>
      </c>
      <c r="C78" s="502"/>
      <c r="D78" s="502"/>
      <c r="E78" s="502"/>
      <c r="F78" s="419"/>
      <c r="G78" s="640">
        <v>4666</v>
      </c>
      <c r="H78" s="641"/>
      <c r="I78" s="168">
        <v>0</v>
      </c>
      <c r="J78" s="147">
        <f>+'JULIO (2)'!J77+'AGOSTO (2)'!J77+'SEPTIEMBRE (2)'!J78</f>
        <v>0</v>
      </c>
      <c r="K78" s="146">
        <v>0</v>
      </c>
      <c r="L78" s="146">
        <v>0</v>
      </c>
      <c r="M78" s="146">
        <v>0</v>
      </c>
      <c r="N78" s="146">
        <v>0</v>
      </c>
      <c r="O78" s="146">
        <v>0</v>
      </c>
      <c r="P78" s="146">
        <v>0</v>
      </c>
      <c r="Q78" s="146">
        <v>0</v>
      </c>
      <c r="R78" s="146">
        <v>0</v>
      </c>
      <c r="S78" s="146">
        <v>0</v>
      </c>
      <c r="T78" s="146">
        <v>0</v>
      </c>
      <c r="U78" s="72">
        <v>0</v>
      </c>
      <c r="V78" s="52">
        <f>+'JULIO (2)'!J77+'AGOSTO (2)'!J77+'SEPTIEMBRE (2)'!J78</f>
        <v>0</v>
      </c>
      <c r="W78" s="52">
        <f t="shared" si="55"/>
        <v>0</v>
      </c>
      <c r="X78" s="52">
        <f>+'JULIO (2)'!M77+'AGOSTO (2)'!M77+'SEPTIEMBRE (2)'!M78</f>
        <v>0</v>
      </c>
      <c r="Y78" s="52">
        <f t="shared" si="56"/>
        <v>0</v>
      </c>
      <c r="Z78" s="52">
        <f>+'SEPTIEMBRE (2)'!P78</f>
        <v>0</v>
      </c>
      <c r="AA78" s="52">
        <f t="shared" si="57"/>
        <v>0</v>
      </c>
      <c r="AB78" s="52">
        <f>+'SEPTIEMBRE (2)'!S78</f>
        <v>0</v>
      </c>
      <c r="AC78" s="52">
        <f t="shared" si="58"/>
        <v>0</v>
      </c>
      <c r="AD78" s="375">
        <f t="shared" si="59"/>
        <v>0</v>
      </c>
      <c r="AE78" s="394">
        <f t="shared" si="60"/>
        <v>0</v>
      </c>
    </row>
    <row r="79" spans="1:31" ht="15" customHeight="1">
      <c r="A79" s="4"/>
      <c r="B79" s="417" t="s">
        <v>109</v>
      </c>
      <c r="C79" s="502"/>
      <c r="D79" s="502"/>
      <c r="E79" s="502"/>
      <c r="F79" s="419"/>
      <c r="G79" s="640">
        <v>48048</v>
      </c>
      <c r="H79" s="641"/>
      <c r="I79" s="168">
        <v>0</v>
      </c>
      <c r="J79" s="147">
        <f>+'JULIO (2)'!J78+'AGOSTO (2)'!J78+'SEPTIEMBRE (2)'!J79</f>
        <v>20592</v>
      </c>
      <c r="K79" s="146">
        <v>0</v>
      </c>
      <c r="L79" s="146">
        <v>0</v>
      </c>
      <c r="M79" s="146">
        <v>0</v>
      </c>
      <c r="N79" s="146">
        <v>0</v>
      </c>
      <c r="O79" s="146">
        <v>0</v>
      </c>
      <c r="P79" s="146">
        <v>27456</v>
      </c>
      <c r="Q79" s="146">
        <v>0</v>
      </c>
      <c r="R79" s="146">
        <v>0</v>
      </c>
      <c r="S79" s="146">
        <v>0</v>
      </c>
      <c r="T79" s="146">
        <v>0</v>
      </c>
      <c r="U79" s="72">
        <v>0</v>
      </c>
      <c r="V79" s="52">
        <f>+'JULIO (2)'!J78+'AGOSTO (2)'!J78+'SEPTIEMBRE (2)'!J79</f>
        <v>20592</v>
      </c>
      <c r="W79" s="52">
        <f t="shared" si="55"/>
        <v>0</v>
      </c>
      <c r="X79" s="52">
        <f>+'JULIO (2)'!M78+'AGOSTO (2)'!M78+'SEPTIEMBRE (2)'!M79</f>
        <v>0</v>
      </c>
      <c r="Y79" s="52">
        <f t="shared" si="56"/>
        <v>0</v>
      </c>
      <c r="Z79" s="52">
        <f>+'SEPTIEMBRE (2)'!P79</f>
        <v>27456</v>
      </c>
      <c r="AA79" s="52">
        <f t="shared" si="57"/>
        <v>0</v>
      </c>
      <c r="AB79" s="52">
        <f>+'SEPTIEMBRE (2)'!S79</f>
        <v>0</v>
      </c>
      <c r="AC79" s="52">
        <f t="shared" si="58"/>
        <v>0</v>
      </c>
      <c r="AD79" s="375">
        <f t="shared" si="59"/>
        <v>0</v>
      </c>
      <c r="AE79" s="394">
        <f t="shared" si="60"/>
        <v>0</v>
      </c>
    </row>
    <row r="80" spans="1:31" ht="15" customHeight="1" thickBot="1">
      <c r="A80" s="4"/>
      <c r="B80" s="422" t="s">
        <v>110</v>
      </c>
      <c r="C80" s="423"/>
      <c r="D80" s="423"/>
      <c r="E80" s="423"/>
      <c r="F80" s="424"/>
      <c r="G80" s="638">
        <v>24000</v>
      </c>
      <c r="H80" s="639"/>
      <c r="I80" s="74">
        <v>0</v>
      </c>
      <c r="J80" s="147">
        <f>+'JULIO (2)'!J79+'AGOSTO (2)'!J79+'SEPTIEMBRE (2)'!J80</f>
        <v>0</v>
      </c>
      <c r="K80" s="55">
        <v>0</v>
      </c>
      <c r="L80" s="55">
        <v>0</v>
      </c>
      <c r="M80" s="69">
        <v>22475.85</v>
      </c>
      <c r="N80" s="55">
        <v>0</v>
      </c>
      <c r="O80" s="55">
        <v>0</v>
      </c>
      <c r="P80" s="55">
        <v>0</v>
      </c>
      <c r="Q80" s="55">
        <v>0</v>
      </c>
      <c r="R80" s="55">
        <v>0</v>
      </c>
      <c r="S80" s="70">
        <v>22475.85</v>
      </c>
      <c r="T80" s="55">
        <v>0</v>
      </c>
      <c r="U80" s="73">
        <f t="shared" ref="U80" si="61">S80*100/G80/100</f>
        <v>0.93649375000000001</v>
      </c>
      <c r="V80" s="52">
        <f>+'JULIO (2)'!J79+'AGOSTO (2)'!J79+'SEPTIEMBRE (2)'!J80</f>
        <v>0</v>
      </c>
      <c r="W80" s="52">
        <f t="shared" si="55"/>
        <v>0</v>
      </c>
      <c r="X80" s="52">
        <f>+'JULIO (2)'!M79+'AGOSTO (2)'!M79+'SEPTIEMBRE (2)'!M80</f>
        <v>22475.85</v>
      </c>
      <c r="Y80" s="52">
        <f t="shared" si="56"/>
        <v>0</v>
      </c>
      <c r="Z80" s="52">
        <f>+'SEPTIEMBRE (2)'!P80</f>
        <v>0</v>
      </c>
      <c r="AA80" s="52">
        <f t="shared" si="57"/>
        <v>0</v>
      </c>
      <c r="AB80" s="52">
        <f>+'SEPTIEMBRE (2)'!S80</f>
        <v>22475.85</v>
      </c>
      <c r="AC80" s="52">
        <f t="shared" si="58"/>
        <v>0</v>
      </c>
      <c r="AD80" s="375">
        <f t="shared" si="59"/>
        <v>0.9364937499999999</v>
      </c>
      <c r="AE80" s="394">
        <f t="shared" si="60"/>
        <v>0</v>
      </c>
    </row>
    <row r="81" spans="1:32" s="112" customFormat="1" ht="15.75" thickBot="1">
      <c r="A81" s="113"/>
      <c r="B81" s="487" t="s">
        <v>36</v>
      </c>
      <c r="C81" s="488"/>
      <c r="D81" s="488"/>
      <c r="E81" s="488"/>
      <c r="F81" s="489"/>
      <c r="G81" s="645">
        <f>SUM(G51:H80)</f>
        <v>688804.23</v>
      </c>
      <c r="H81" s="646"/>
      <c r="I81" s="144">
        <f t="shared" ref="I81:T81" si="62">SUM(I51:I80)</f>
        <v>0</v>
      </c>
      <c r="J81" s="144">
        <f t="shared" si="62"/>
        <v>188400</v>
      </c>
      <c r="K81" s="144">
        <f t="shared" si="62"/>
        <v>0</v>
      </c>
      <c r="L81" s="144">
        <f t="shared" si="62"/>
        <v>0</v>
      </c>
      <c r="M81" s="144">
        <f t="shared" si="62"/>
        <v>227794.35</v>
      </c>
      <c r="N81" s="144">
        <f t="shared" si="62"/>
        <v>0</v>
      </c>
      <c r="O81" s="144">
        <f t="shared" si="62"/>
        <v>0</v>
      </c>
      <c r="P81" s="144">
        <f t="shared" si="62"/>
        <v>440513.63</v>
      </c>
      <c r="Q81" s="144">
        <f t="shared" si="62"/>
        <v>0</v>
      </c>
      <c r="R81" s="144">
        <f t="shared" si="62"/>
        <v>0</v>
      </c>
      <c r="S81" s="144">
        <f t="shared" si="62"/>
        <v>395108.12999999995</v>
      </c>
      <c r="T81" s="363">
        <f t="shared" si="62"/>
        <v>0</v>
      </c>
      <c r="U81" s="369">
        <f t="shared" ref="U81" si="63">IF(G81=0,0,+S81/G81)</f>
        <v>0.57361455227997071</v>
      </c>
      <c r="V81" s="52">
        <f>+'JULIO (2)'!J80+'AGOSTO (2)'!J80+'SEPTIEMBRE (2)'!J81</f>
        <v>188400</v>
      </c>
      <c r="W81" s="52">
        <f t="shared" si="55"/>
        <v>0</v>
      </c>
      <c r="X81" s="52">
        <f>+'JULIO (2)'!M80+'AGOSTO (2)'!M80+'SEPTIEMBRE (2)'!M81</f>
        <v>227794.34999999998</v>
      </c>
      <c r="Y81" s="52">
        <f t="shared" si="56"/>
        <v>0</v>
      </c>
      <c r="Z81" s="52">
        <f>+'SEPTIEMBRE (2)'!P81</f>
        <v>440513.63</v>
      </c>
      <c r="AA81" s="52">
        <f t="shared" si="57"/>
        <v>0</v>
      </c>
      <c r="AB81" s="52">
        <f>+'SEPTIEMBRE (2)'!S81</f>
        <v>395108.12999999995</v>
      </c>
      <c r="AC81" s="52">
        <f t="shared" si="58"/>
        <v>0</v>
      </c>
      <c r="AD81" s="375">
        <f t="shared" si="59"/>
        <v>0.57361455227997071</v>
      </c>
      <c r="AE81" s="394">
        <f t="shared" si="60"/>
        <v>0</v>
      </c>
      <c r="AF81" s="345"/>
    </row>
    <row r="82" spans="1:32" ht="15.75" thickBot="1">
      <c r="C82" s="347"/>
      <c r="G82" s="731"/>
      <c r="H82" s="501"/>
      <c r="I82" s="348"/>
      <c r="L82" s="348"/>
      <c r="M82" s="52"/>
      <c r="N82" s="348"/>
      <c r="P82" s="52">
        <f>P81-440513.23</f>
        <v>0.40000000002328306</v>
      </c>
      <c r="U82" s="348"/>
    </row>
    <row r="83" spans="1:32" ht="15.75" thickBot="1">
      <c r="B83" s="492" t="s">
        <v>46</v>
      </c>
      <c r="C83" s="493"/>
      <c r="D83" s="493"/>
      <c r="E83" s="493"/>
      <c r="F83" s="493"/>
      <c r="G83" s="493"/>
      <c r="H83" s="493"/>
      <c r="I83" s="493"/>
      <c r="J83" s="493"/>
      <c r="K83" s="493"/>
      <c r="L83" s="493"/>
      <c r="M83" s="493"/>
      <c r="N83" s="493"/>
      <c r="O83" s="493"/>
      <c r="P83" s="493"/>
      <c r="Q83" s="493"/>
      <c r="R83" s="493"/>
      <c r="S83" s="493"/>
      <c r="T83" s="493"/>
      <c r="U83" s="688"/>
    </row>
    <row r="84" spans="1:32" ht="15.75" customHeight="1" thickBot="1">
      <c r="B84" s="494"/>
      <c r="C84" s="495"/>
      <c r="D84" s="497" t="s">
        <v>16</v>
      </c>
      <c r="E84" s="485"/>
      <c r="F84" s="485"/>
      <c r="G84" s="485"/>
      <c r="H84" s="485"/>
      <c r="I84" s="486"/>
      <c r="J84" s="756" t="s">
        <v>85</v>
      </c>
      <c r="K84" s="757"/>
      <c r="L84" s="757"/>
      <c r="M84" s="757"/>
      <c r="N84" s="757"/>
      <c r="O84" s="757"/>
      <c r="P84" s="497" t="s">
        <v>86</v>
      </c>
      <c r="Q84" s="485"/>
      <c r="R84" s="485"/>
      <c r="S84" s="485"/>
      <c r="T84" s="485"/>
      <c r="U84" s="486"/>
    </row>
    <row r="85" spans="1:32" ht="15.75" thickBot="1">
      <c r="B85" s="456"/>
      <c r="C85" s="496"/>
      <c r="D85" s="498" t="s">
        <v>41</v>
      </c>
      <c r="E85" s="499"/>
      <c r="F85" s="483" t="s">
        <v>42</v>
      </c>
      <c r="G85" s="484"/>
      <c r="H85" s="485" t="s">
        <v>43</v>
      </c>
      <c r="I85" s="486"/>
      <c r="J85" s="483" t="s">
        <v>41</v>
      </c>
      <c r="K85" s="484"/>
      <c r="L85" s="483" t="s">
        <v>42</v>
      </c>
      <c r="M85" s="484"/>
      <c r="N85" s="485" t="s">
        <v>43</v>
      </c>
      <c r="O85" s="486"/>
      <c r="P85" s="483" t="s">
        <v>41</v>
      </c>
      <c r="Q85" s="484"/>
      <c r="R85" s="483" t="s">
        <v>42</v>
      </c>
      <c r="S85" s="484"/>
      <c r="T85" s="485" t="s">
        <v>43</v>
      </c>
      <c r="U85" s="486"/>
    </row>
    <row r="86" spans="1:32" ht="40.5" customHeight="1">
      <c r="A86" s="4"/>
      <c r="B86" s="477" t="s">
        <v>48</v>
      </c>
      <c r="C86" s="478"/>
      <c r="D86" s="479">
        <v>0</v>
      </c>
      <c r="E86" s="470"/>
      <c r="F86" s="468">
        <v>608590.23</v>
      </c>
      <c r="G86" s="730"/>
      <c r="H86" s="479">
        <v>0</v>
      </c>
      <c r="I86" s="470"/>
      <c r="J86" s="468">
        <v>0</v>
      </c>
      <c r="K86" s="469"/>
      <c r="L86" s="466">
        <f>SUM(M51:M69,M72)</f>
        <v>205318.5</v>
      </c>
      <c r="M86" s="470"/>
      <c r="N86" s="466">
        <v>0</v>
      </c>
      <c r="O86" s="467"/>
      <c r="P86" s="468">
        <v>0</v>
      </c>
      <c r="Q86" s="469"/>
      <c r="R86" s="754">
        <f>SUM(S72,S51:S69)</f>
        <v>372632.28</v>
      </c>
      <c r="S86" s="755"/>
      <c r="T86" s="466">
        <v>0</v>
      </c>
      <c r="U86" s="471"/>
    </row>
    <row r="87" spans="1:32" ht="51" customHeight="1" thickBot="1">
      <c r="A87" s="349"/>
      <c r="B87" s="472" t="s">
        <v>49</v>
      </c>
      <c r="C87" s="473"/>
      <c r="D87" s="474">
        <v>0</v>
      </c>
      <c r="E87" s="475"/>
      <c r="F87" s="474">
        <v>80214</v>
      </c>
      <c r="G87" s="480"/>
      <c r="H87" s="474">
        <v>0</v>
      </c>
      <c r="I87" s="475"/>
      <c r="J87" s="474">
        <v>0</v>
      </c>
      <c r="K87" s="475"/>
      <c r="L87" s="476">
        <f>SUM(M76:M80)</f>
        <v>22475.85</v>
      </c>
      <c r="M87" s="475"/>
      <c r="N87" s="476">
        <v>0</v>
      </c>
      <c r="O87" s="480"/>
      <c r="P87" s="481">
        <v>0</v>
      </c>
      <c r="Q87" s="482"/>
      <c r="R87" s="476">
        <f>SUM(S76:S80)</f>
        <v>22475.85</v>
      </c>
      <c r="S87" s="475"/>
      <c r="T87" s="476">
        <v>0</v>
      </c>
      <c r="U87" s="480"/>
    </row>
    <row r="88" spans="1:32" ht="15.75" thickBot="1">
      <c r="A88" s="4"/>
      <c r="B88" s="21" t="s">
        <v>36</v>
      </c>
      <c r="C88" s="22"/>
      <c r="D88" s="443">
        <f>SUM(D86:D87)</f>
        <v>0</v>
      </c>
      <c r="E88" s="444"/>
      <c r="F88" s="445">
        <f>F87+F86</f>
        <v>688804.23</v>
      </c>
      <c r="G88" s="453"/>
      <c r="H88" s="443">
        <v>0</v>
      </c>
      <c r="I88" s="444"/>
      <c r="J88" s="445">
        <f>SUM(J86:J87)</f>
        <v>0</v>
      </c>
      <c r="K88" s="446"/>
      <c r="L88" s="447">
        <f>SUM(L86:M87)</f>
        <v>227794.35</v>
      </c>
      <c r="M88" s="446"/>
      <c r="N88" s="444">
        <f>SUM(N86:N87)</f>
        <v>0</v>
      </c>
      <c r="O88" s="444"/>
      <c r="P88" s="445">
        <f>SUM(P86:P87)</f>
        <v>0</v>
      </c>
      <c r="Q88" s="452"/>
      <c r="R88" s="447">
        <f>SUM(R86:S87)</f>
        <v>395108.13</v>
      </c>
      <c r="S88" s="446"/>
      <c r="T88" s="447">
        <f>SUM(T86:T87)</f>
        <v>0</v>
      </c>
      <c r="U88" s="453"/>
    </row>
    <row r="89" spans="1:32">
      <c r="A89" s="4"/>
      <c r="B89" s="323"/>
      <c r="C89" s="323"/>
      <c r="D89" s="323"/>
      <c r="E89" s="323"/>
      <c r="F89" s="333"/>
      <c r="G89" s="333"/>
      <c r="H89" s="334"/>
      <c r="I89" s="334"/>
      <c r="J89" s="333"/>
      <c r="K89" s="333"/>
      <c r="L89" s="333"/>
      <c r="M89" s="334"/>
      <c r="N89" s="333"/>
      <c r="O89" s="334"/>
      <c r="P89" s="334"/>
      <c r="Q89" s="333"/>
      <c r="R89" s="4"/>
      <c r="S89" s="4"/>
      <c r="T89" s="4"/>
      <c r="U89" s="4"/>
    </row>
    <row r="90" spans="1:32" ht="15.75" thickBot="1">
      <c r="A90" s="4"/>
      <c r="B90" s="323"/>
      <c r="C90" s="323"/>
      <c r="D90" s="323"/>
      <c r="E90" s="323"/>
      <c r="F90" s="333"/>
      <c r="G90" s="333"/>
      <c r="H90" s="333"/>
      <c r="I90" s="333"/>
      <c r="J90" s="333"/>
      <c r="K90" s="333"/>
      <c r="L90" s="333"/>
      <c r="M90" s="333"/>
      <c r="N90" s="333"/>
      <c r="O90" s="333"/>
      <c r="P90" s="333"/>
      <c r="Q90" s="333"/>
      <c r="R90" s="4"/>
      <c r="S90" s="4"/>
      <c r="T90" s="4"/>
      <c r="U90" s="4"/>
    </row>
    <row r="91" spans="1:32" ht="15.75" thickBot="1">
      <c r="B91" s="454" t="s">
        <v>50</v>
      </c>
      <c r="C91" s="455"/>
      <c r="D91" s="455"/>
      <c r="E91" s="456"/>
      <c r="F91" s="438"/>
      <c r="G91" s="438"/>
      <c r="H91" s="438"/>
      <c r="I91" s="438"/>
      <c r="J91" s="438"/>
      <c r="K91" s="438"/>
      <c r="L91" s="438"/>
      <c r="M91" s="438"/>
      <c r="N91" s="438"/>
      <c r="O91" s="438"/>
      <c r="P91" s="438"/>
      <c r="Q91" s="438"/>
      <c r="R91" s="438"/>
      <c r="S91" s="438"/>
      <c r="T91" s="438"/>
      <c r="U91" s="438"/>
    </row>
    <row r="92" spans="1:32">
      <c r="B92" s="457"/>
      <c r="C92" s="458"/>
      <c r="D92" s="458"/>
      <c r="E92" s="458"/>
      <c r="F92" s="458"/>
      <c r="G92" s="458"/>
      <c r="H92" s="458"/>
      <c r="I92" s="458"/>
      <c r="J92" s="458"/>
      <c r="K92" s="458"/>
      <c r="L92" s="458"/>
      <c r="M92" s="458"/>
      <c r="N92" s="458"/>
      <c r="O92" s="458"/>
      <c r="P92" s="458"/>
      <c r="Q92" s="458"/>
      <c r="R92" s="458"/>
      <c r="S92" s="458"/>
      <c r="T92" s="458"/>
      <c r="U92" s="459"/>
    </row>
    <row r="93" spans="1:32">
      <c r="B93" s="460"/>
      <c r="C93" s="461"/>
      <c r="D93" s="461"/>
      <c r="E93" s="461"/>
      <c r="F93" s="461"/>
      <c r="G93" s="461"/>
      <c r="H93" s="461"/>
      <c r="I93" s="461"/>
      <c r="J93" s="461"/>
      <c r="K93" s="461"/>
      <c r="L93" s="461"/>
      <c r="M93" s="461"/>
      <c r="N93" s="461"/>
      <c r="O93" s="461"/>
      <c r="P93" s="461"/>
      <c r="Q93" s="461"/>
      <c r="R93" s="461"/>
      <c r="S93" s="461"/>
      <c r="T93" s="461"/>
      <c r="U93" s="462"/>
    </row>
    <row r="94" spans="1:32">
      <c r="B94" s="460"/>
      <c r="C94" s="461"/>
      <c r="D94" s="461"/>
      <c r="E94" s="461"/>
      <c r="F94" s="461"/>
      <c r="G94" s="461"/>
      <c r="H94" s="461"/>
      <c r="I94" s="461"/>
      <c r="J94" s="461"/>
      <c r="K94" s="461"/>
      <c r="L94" s="461"/>
      <c r="M94" s="461"/>
      <c r="N94" s="461"/>
      <c r="O94" s="461"/>
      <c r="P94" s="461"/>
      <c r="Q94" s="461"/>
      <c r="R94" s="461"/>
      <c r="S94" s="461"/>
      <c r="T94" s="461"/>
      <c r="U94" s="462"/>
    </row>
    <row r="95" spans="1:32">
      <c r="B95" s="460"/>
      <c r="C95" s="461"/>
      <c r="D95" s="461"/>
      <c r="E95" s="461"/>
      <c r="F95" s="461"/>
      <c r="G95" s="461"/>
      <c r="H95" s="461"/>
      <c r="I95" s="461"/>
      <c r="J95" s="461"/>
      <c r="K95" s="461"/>
      <c r="L95" s="461"/>
      <c r="M95" s="461"/>
      <c r="N95" s="461"/>
      <c r="O95" s="461"/>
      <c r="P95" s="461"/>
      <c r="Q95" s="461"/>
      <c r="R95" s="461"/>
      <c r="S95" s="461"/>
      <c r="T95" s="461"/>
      <c r="U95" s="462"/>
    </row>
    <row r="96" spans="1:32">
      <c r="B96" s="460"/>
      <c r="C96" s="461"/>
      <c r="D96" s="461"/>
      <c r="E96" s="461"/>
      <c r="F96" s="461"/>
      <c r="G96" s="461"/>
      <c r="H96" s="461"/>
      <c r="I96" s="461"/>
      <c r="J96" s="461"/>
      <c r="K96" s="461"/>
      <c r="L96" s="461"/>
      <c r="M96" s="461"/>
      <c r="N96" s="461"/>
      <c r="O96" s="461"/>
      <c r="P96" s="461"/>
      <c r="Q96" s="461"/>
      <c r="R96" s="461"/>
      <c r="S96" s="461"/>
      <c r="T96" s="461"/>
      <c r="U96" s="462"/>
    </row>
    <row r="97" spans="2:21">
      <c r="B97" s="460"/>
      <c r="C97" s="461"/>
      <c r="D97" s="461"/>
      <c r="E97" s="461"/>
      <c r="F97" s="461"/>
      <c r="G97" s="461"/>
      <c r="H97" s="461"/>
      <c r="I97" s="461"/>
      <c r="J97" s="461"/>
      <c r="K97" s="461"/>
      <c r="L97" s="461"/>
      <c r="M97" s="461"/>
      <c r="N97" s="461"/>
      <c r="O97" s="461"/>
      <c r="P97" s="461"/>
      <c r="Q97" s="461"/>
      <c r="R97" s="461"/>
      <c r="S97" s="461"/>
      <c r="T97" s="461"/>
      <c r="U97" s="462"/>
    </row>
    <row r="98" spans="2:21" ht="15.75" thickBot="1">
      <c r="B98" s="463"/>
      <c r="C98" s="464"/>
      <c r="D98" s="464"/>
      <c r="E98" s="464"/>
      <c r="F98" s="464"/>
      <c r="G98" s="464"/>
      <c r="H98" s="464"/>
      <c r="I98" s="464"/>
      <c r="J98" s="464"/>
      <c r="K98" s="464"/>
      <c r="L98" s="464"/>
      <c r="M98" s="464"/>
      <c r="N98" s="464"/>
      <c r="O98" s="464"/>
      <c r="P98" s="464"/>
      <c r="Q98" s="464"/>
      <c r="R98" s="464"/>
      <c r="S98" s="464"/>
      <c r="T98" s="464"/>
      <c r="U98" s="465"/>
    </row>
    <row r="99" spans="2:21">
      <c r="B99" s="4"/>
    </row>
    <row r="100" spans="2:21">
      <c r="H100" s="331"/>
      <c r="I100" s="331"/>
      <c r="O100" s="331"/>
      <c r="Q100" s="331"/>
    </row>
    <row r="101" spans="2:21">
      <c r="B101" s="24"/>
      <c r="C101" s="24"/>
      <c r="D101" s="24"/>
      <c r="E101" s="24"/>
      <c r="F101" s="24"/>
      <c r="I101" s="24"/>
      <c r="J101" s="435" t="s">
        <v>51</v>
      </c>
      <c r="K101" s="435"/>
      <c r="L101" s="435"/>
      <c r="M101" s="435"/>
      <c r="N101" s="435"/>
      <c r="O101" s="435"/>
      <c r="R101" s="435" t="s">
        <v>52</v>
      </c>
      <c r="S101" s="435"/>
      <c r="T101" s="435"/>
      <c r="U101" s="435"/>
    </row>
    <row r="102" spans="2:21">
      <c r="B102" s="448" t="s">
        <v>53</v>
      </c>
      <c r="C102" s="448"/>
      <c r="D102" s="448"/>
      <c r="E102" s="448"/>
      <c r="F102" s="448"/>
      <c r="G102" s="448"/>
      <c r="H102" s="25"/>
      <c r="I102" s="25"/>
      <c r="J102" s="449"/>
      <c r="K102" s="449"/>
      <c r="L102" s="449"/>
      <c r="M102" s="449"/>
      <c r="N102" s="449"/>
      <c r="O102" s="449"/>
      <c r="P102" s="25"/>
      <c r="Q102" s="25"/>
      <c r="R102" s="440" t="s">
        <v>1</v>
      </c>
      <c r="S102" s="440"/>
      <c r="T102" s="440"/>
      <c r="U102" s="440"/>
    </row>
    <row r="103" spans="2:21">
      <c r="B103" s="448"/>
      <c r="C103" s="448"/>
      <c r="D103" s="448"/>
      <c r="E103" s="448"/>
      <c r="F103" s="448"/>
      <c r="G103" s="448"/>
      <c r="H103" s="332"/>
      <c r="I103" s="332"/>
      <c r="J103" s="449"/>
      <c r="K103" s="449"/>
      <c r="L103" s="449"/>
      <c r="M103" s="449"/>
      <c r="N103" s="449"/>
      <c r="O103" s="449"/>
      <c r="P103" s="332"/>
      <c r="Q103" s="332"/>
      <c r="R103" s="440"/>
      <c r="S103" s="440"/>
      <c r="T103" s="440"/>
      <c r="U103" s="440"/>
    </row>
    <row r="104" spans="2:21">
      <c r="B104" s="448"/>
      <c r="C104" s="448"/>
      <c r="D104" s="448"/>
      <c r="E104" s="448"/>
      <c r="F104" s="448"/>
      <c r="G104" s="448"/>
      <c r="H104" s="332"/>
      <c r="I104" s="332"/>
      <c r="J104" s="449"/>
      <c r="K104" s="449"/>
      <c r="L104" s="449"/>
      <c r="M104" s="449"/>
      <c r="N104" s="449"/>
      <c r="O104" s="449"/>
      <c r="P104" s="332"/>
      <c r="Q104" s="332"/>
      <c r="R104" s="440"/>
      <c r="S104" s="440"/>
      <c r="T104" s="440"/>
      <c r="U104" s="440"/>
    </row>
    <row r="105" spans="2:21">
      <c r="B105" s="448"/>
      <c r="C105" s="448"/>
      <c r="D105" s="448"/>
      <c r="E105" s="448"/>
      <c r="F105" s="448"/>
      <c r="G105" s="448"/>
      <c r="H105" s="332"/>
      <c r="I105" s="332"/>
      <c r="J105" s="449"/>
      <c r="K105" s="449"/>
      <c r="L105" s="449"/>
      <c r="M105" s="449"/>
      <c r="N105" s="449"/>
      <c r="O105" s="449"/>
      <c r="P105" s="332"/>
      <c r="Q105" s="332"/>
      <c r="R105" s="440"/>
      <c r="S105" s="440"/>
      <c r="T105" s="440"/>
      <c r="U105" s="440"/>
    </row>
    <row r="106" spans="2:21" ht="15.75" thickBot="1">
      <c r="B106" s="451"/>
      <c r="C106" s="451"/>
      <c r="D106" s="451"/>
      <c r="E106" s="451"/>
      <c r="F106" s="451"/>
      <c r="G106" s="451"/>
      <c r="J106" s="450"/>
      <c r="K106" s="450"/>
      <c r="L106" s="450"/>
      <c r="M106" s="450"/>
      <c r="N106" s="450"/>
      <c r="O106" s="450"/>
      <c r="R106" s="438"/>
      <c r="S106" s="438"/>
      <c r="T106" s="438"/>
      <c r="U106" s="438"/>
    </row>
    <row r="107" spans="2:21">
      <c r="B107" s="432" t="s">
        <v>60</v>
      </c>
      <c r="C107" s="432"/>
      <c r="D107" s="432"/>
      <c r="E107" s="432"/>
      <c r="F107" s="432"/>
      <c r="G107" s="432"/>
      <c r="J107" s="437" t="s">
        <v>61</v>
      </c>
      <c r="K107" s="437"/>
      <c r="L107" s="437"/>
      <c r="M107" s="437"/>
      <c r="N107" s="437"/>
      <c r="O107" s="437"/>
      <c r="R107" s="441" t="s">
        <v>116</v>
      </c>
      <c r="S107" s="441"/>
      <c r="T107" s="441"/>
      <c r="U107" s="441"/>
    </row>
    <row r="108" spans="2:21">
      <c r="B108" s="437" t="s">
        <v>62</v>
      </c>
      <c r="C108" s="437"/>
      <c r="D108" s="437"/>
      <c r="E108" s="437"/>
      <c r="F108" s="437"/>
      <c r="G108" s="437"/>
      <c r="J108" s="442" t="s">
        <v>63</v>
      </c>
      <c r="K108" s="442"/>
      <c r="L108" s="442"/>
      <c r="M108" s="442"/>
      <c r="N108" s="442"/>
      <c r="O108" s="442"/>
      <c r="P108" s="27"/>
      <c r="Q108" s="27"/>
      <c r="R108" s="442" t="s">
        <v>64</v>
      </c>
      <c r="S108" s="442"/>
      <c r="T108" s="442"/>
      <c r="U108" s="442"/>
    </row>
    <row r="110" spans="2:21">
      <c r="J110" s="435" t="s">
        <v>54</v>
      </c>
      <c r="K110" s="435"/>
      <c r="L110" s="435"/>
      <c r="M110" s="435"/>
      <c r="N110" s="435"/>
      <c r="O110" s="435"/>
    </row>
    <row r="111" spans="2:21">
      <c r="B111" s="436" t="s">
        <v>118</v>
      </c>
      <c r="C111" s="436"/>
      <c r="D111" s="436"/>
      <c r="E111" s="436"/>
      <c r="F111" s="436"/>
      <c r="G111" s="436"/>
      <c r="J111" s="436" t="s">
        <v>55</v>
      </c>
      <c r="K111" s="436"/>
      <c r="L111" s="436"/>
      <c r="M111" s="436"/>
      <c r="N111" s="436"/>
      <c r="O111" s="436"/>
      <c r="R111" s="436" t="s">
        <v>56</v>
      </c>
      <c r="S111" s="436"/>
      <c r="T111" s="436"/>
      <c r="U111" s="436"/>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c r="B114" s="437"/>
      <c r="C114" s="437"/>
      <c r="D114" s="437"/>
      <c r="E114" s="437"/>
      <c r="F114" s="437"/>
      <c r="G114" s="437"/>
      <c r="J114" s="436"/>
      <c r="K114" s="436"/>
      <c r="L114" s="436"/>
      <c r="M114" s="436"/>
      <c r="N114" s="436"/>
      <c r="O114" s="436"/>
      <c r="R114" s="437"/>
      <c r="S114" s="437"/>
      <c r="T114" s="437"/>
      <c r="U114" s="437"/>
    </row>
    <row r="115" spans="2:21" ht="15.75" thickBot="1">
      <c r="B115" s="438"/>
      <c r="C115" s="438"/>
      <c r="D115" s="438"/>
      <c r="E115" s="438"/>
      <c r="F115" s="438"/>
      <c r="G115" s="438"/>
      <c r="H115" s="26"/>
      <c r="I115" s="26"/>
      <c r="J115" s="439"/>
      <c r="K115" s="439"/>
      <c r="L115" s="439"/>
      <c r="M115" s="439"/>
      <c r="N115" s="439"/>
      <c r="O115" s="439"/>
      <c r="P115" s="26"/>
      <c r="Q115" s="26"/>
      <c r="R115" s="438"/>
      <c r="S115" s="438"/>
      <c r="T115" s="438"/>
      <c r="U115" s="438"/>
    </row>
    <row r="116" spans="2:21">
      <c r="B116" s="432" t="s">
        <v>65</v>
      </c>
      <c r="C116" s="432"/>
      <c r="D116" s="432"/>
      <c r="E116" s="432"/>
      <c r="F116" s="432"/>
      <c r="G116" s="432"/>
      <c r="H116" s="28"/>
      <c r="I116" s="28"/>
      <c r="J116" s="432" t="s">
        <v>66</v>
      </c>
      <c r="K116" s="432"/>
      <c r="L116" s="432"/>
      <c r="M116" s="432"/>
      <c r="N116" s="432"/>
      <c r="O116" s="432"/>
      <c r="P116" s="26"/>
      <c r="Q116" s="26"/>
      <c r="R116" s="432" t="s">
        <v>67</v>
      </c>
      <c r="S116" s="432"/>
      <c r="T116" s="432"/>
      <c r="U116" s="432"/>
    </row>
    <row r="117" spans="2:21" ht="33.75" customHeight="1">
      <c r="B117" s="433" t="s">
        <v>68</v>
      </c>
      <c r="C117" s="433"/>
      <c r="D117" s="433"/>
      <c r="E117" s="433"/>
      <c r="F117" s="433"/>
      <c r="G117" s="433"/>
      <c r="J117" s="434" t="s">
        <v>69</v>
      </c>
      <c r="K117" s="434"/>
      <c r="L117" s="434"/>
      <c r="M117" s="434"/>
      <c r="N117" s="434"/>
      <c r="O117" s="434"/>
      <c r="R117" s="434" t="s">
        <v>70</v>
      </c>
      <c r="S117" s="434"/>
      <c r="T117" s="434"/>
      <c r="U117" s="434"/>
    </row>
  </sheetData>
  <mergeCells count="327">
    <mergeCell ref="B117:G117"/>
    <mergeCell ref="J117:O117"/>
    <mergeCell ref="R117:U117"/>
    <mergeCell ref="P84:U84"/>
    <mergeCell ref="B112:G115"/>
    <mergeCell ref="J112:O115"/>
    <mergeCell ref="R112:U115"/>
    <mergeCell ref="B116:G116"/>
    <mergeCell ref="J116:O116"/>
    <mergeCell ref="R116:U116"/>
    <mergeCell ref="B108:G108"/>
    <mergeCell ref="J108:O108"/>
    <mergeCell ref="R108:U108"/>
    <mergeCell ref="J110:O110"/>
    <mergeCell ref="J111:O111"/>
    <mergeCell ref="R111:U111"/>
    <mergeCell ref="B102:G102"/>
    <mergeCell ref="J102:O106"/>
    <mergeCell ref="R102:U106"/>
    <mergeCell ref="B103:G106"/>
    <mergeCell ref="B107:G107"/>
    <mergeCell ref="J107:O107"/>
    <mergeCell ref="R107:U107"/>
    <mergeCell ref="R88:S88"/>
    <mergeCell ref="B92:U98"/>
    <mergeCell ref="J101:O101"/>
    <mergeCell ref="R101:U101"/>
    <mergeCell ref="P87:Q87"/>
    <mergeCell ref="R87:S87"/>
    <mergeCell ref="T87:U87"/>
    <mergeCell ref="D88:E88"/>
    <mergeCell ref="F88:G88"/>
    <mergeCell ref="H88:I88"/>
    <mergeCell ref="J88:K88"/>
    <mergeCell ref="L88:M88"/>
    <mergeCell ref="N88:O88"/>
    <mergeCell ref="P88:Q88"/>
    <mergeCell ref="B87:C87"/>
    <mergeCell ref="D87:E87"/>
    <mergeCell ref="F87:G87"/>
    <mergeCell ref="H87:I87"/>
    <mergeCell ref="J87:K87"/>
    <mergeCell ref="L87:M87"/>
    <mergeCell ref="N87:O87"/>
    <mergeCell ref="T88:U88"/>
    <mergeCell ref="B91:D91"/>
    <mergeCell ref="E91:U91"/>
    <mergeCell ref="P85:Q85"/>
    <mergeCell ref="R85:S85"/>
    <mergeCell ref="T85:U85"/>
    <mergeCell ref="B86:C86"/>
    <mergeCell ref="D86:E86"/>
    <mergeCell ref="F86:G86"/>
    <mergeCell ref="H86:I86"/>
    <mergeCell ref="J86:K86"/>
    <mergeCell ref="L86:M86"/>
    <mergeCell ref="N86:O86"/>
    <mergeCell ref="B84:C85"/>
    <mergeCell ref="D84:I84"/>
    <mergeCell ref="J84:O84"/>
    <mergeCell ref="D85:E85"/>
    <mergeCell ref="F85:G85"/>
    <mergeCell ref="H85:I85"/>
    <mergeCell ref="J85:K85"/>
    <mergeCell ref="L85:M85"/>
    <mergeCell ref="N85:O85"/>
    <mergeCell ref="P86:Q86"/>
    <mergeCell ref="R86:S86"/>
    <mergeCell ref="T86:U86"/>
    <mergeCell ref="B80:F80"/>
    <mergeCell ref="G80:H80"/>
    <mergeCell ref="B81:F81"/>
    <mergeCell ref="G81:H81"/>
    <mergeCell ref="G82:H82"/>
    <mergeCell ref="B83:U83"/>
    <mergeCell ref="B77:F77"/>
    <mergeCell ref="G77:H77"/>
    <mergeCell ref="B78:F78"/>
    <mergeCell ref="G78:H78"/>
    <mergeCell ref="B79:F79"/>
    <mergeCell ref="G79:H79"/>
    <mergeCell ref="G73:H73"/>
    <mergeCell ref="B74:F74"/>
    <mergeCell ref="G74:H74"/>
    <mergeCell ref="B75:F75"/>
    <mergeCell ref="G75:H75"/>
    <mergeCell ref="B76:F76"/>
    <mergeCell ref="G76:H76"/>
    <mergeCell ref="B69:F69"/>
    <mergeCell ref="G69:H69"/>
    <mergeCell ref="B70:F70"/>
    <mergeCell ref="G70:H70"/>
    <mergeCell ref="B72:F72"/>
    <mergeCell ref="G72:H72"/>
    <mergeCell ref="B66:F66"/>
    <mergeCell ref="G66:H66"/>
    <mergeCell ref="B67:F67"/>
    <mergeCell ref="G67:H67"/>
    <mergeCell ref="B68:F68"/>
    <mergeCell ref="G68:H68"/>
    <mergeCell ref="B63:F63"/>
    <mergeCell ref="G63:H63"/>
    <mergeCell ref="B64:F64"/>
    <mergeCell ref="G64:H64"/>
    <mergeCell ref="B65:F65"/>
    <mergeCell ref="G65:H65"/>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41:D41"/>
    <mergeCell ref="E41:F41"/>
    <mergeCell ref="G41:H41"/>
    <mergeCell ref="I41:K41"/>
    <mergeCell ref="L41:N41"/>
    <mergeCell ref="O41:Q41"/>
    <mergeCell ref="R41:T41"/>
    <mergeCell ref="B40:D40"/>
    <mergeCell ref="E40:F40"/>
    <mergeCell ref="G40:H40"/>
    <mergeCell ref="I40:K40"/>
    <mergeCell ref="L40:N40"/>
    <mergeCell ref="O40:Q40"/>
    <mergeCell ref="B39:D39"/>
    <mergeCell ref="E39:F39"/>
    <mergeCell ref="G39:H39"/>
    <mergeCell ref="I39:K39"/>
    <mergeCell ref="L39:N39"/>
    <mergeCell ref="O39:Q39"/>
    <mergeCell ref="B38:D38"/>
    <mergeCell ref="E38:F38"/>
    <mergeCell ref="G38:H38"/>
    <mergeCell ref="I38:K38"/>
    <mergeCell ref="L38:N38"/>
    <mergeCell ref="O38:Q38"/>
    <mergeCell ref="B37:D37"/>
    <mergeCell ref="E37:F37"/>
    <mergeCell ref="G37:H37"/>
    <mergeCell ref="I37:K37"/>
    <mergeCell ref="L37:N37"/>
    <mergeCell ref="O37:Q37"/>
    <mergeCell ref="R37:T37"/>
    <mergeCell ref="B36:D36"/>
    <mergeCell ref="E36:F36"/>
    <mergeCell ref="G36:H36"/>
    <mergeCell ref="I36:K36"/>
    <mergeCell ref="L36:N36"/>
    <mergeCell ref="O36:Q36"/>
    <mergeCell ref="B35:D35"/>
    <mergeCell ref="E35:F35"/>
    <mergeCell ref="G35:H35"/>
    <mergeCell ref="I35:K35"/>
    <mergeCell ref="L35:N35"/>
    <mergeCell ref="O35:Q35"/>
    <mergeCell ref="R35:T35"/>
    <mergeCell ref="B34:D34"/>
    <mergeCell ref="E34:F34"/>
    <mergeCell ref="G34:H34"/>
    <mergeCell ref="I34:K34"/>
    <mergeCell ref="L34:N34"/>
    <mergeCell ref="O34:Q34"/>
    <mergeCell ref="B33:D33"/>
    <mergeCell ref="E33:F33"/>
    <mergeCell ref="G33:H33"/>
    <mergeCell ref="I33:K33"/>
    <mergeCell ref="L33:N33"/>
    <mergeCell ref="O33:Q33"/>
    <mergeCell ref="R33:T33"/>
    <mergeCell ref="B32:D32"/>
    <mergeCell ref="E32:F32"/>
    <mergeCell ref="G32:H32"/>
    <mergeCell ref="I32:K32"/>
    <mergeCell ref="L32:N32"/>
    <mergeCell ref="O32:Q32"/>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B28:D28"/>
    <mergeCell ref="E28:F28"/>
    <mergeCell ref="G28:H28"/>
    <mergeCell ref="I28:K28"/>
    <mergeCell ref="L28:N28"/>
    <mergeCell ref="O28:Q28"/>
    <mergeCell ref="R28:T28"/>
    <mergeCell ref="B27:D27"/>
    <mergeCell ref="E27:F27"/>
    <mergeCell ref="G27:H27"/>
    <mergeCell ref="I27:K27"/>
    <mergeCell ref="L27:N27"/>
    <mergeCell ref="O27:Q27"/>
    <mergeCell ref="B26:D26"/>
    <mergeCell ref="E26:F26"/>
    <mergeCell ref="G26:H26"/>
    <mergeCell ref="I26:K26"/>
    <mergeCell ref="L26:N26"/>
    <mergeCell ref="O26:Q26"/>
    <mergeCell ref="R26:T26"/>
    <mergeCell ref="B25:D25"/>
    <mergeCell ref="E25:F25"/>
    <mergeCell ref="G25:H25"/>
    <mergeCell ref="I25:K25"/>
    <mergeCell ref="L25:N25"/>
    <mergeCell ref="O25:Q25"/>
    <mergeCell ref="B24:D24"/>
    <mergeCell ref="E24:F24"/>
    <mergeCell ref="G24:H24"/>
    <mergeCell ref="I24:K24"/>
    <mergeCell ref="L24:N24"/>
    <mergeCell ref="O24:Q24"/>
    <mergeCell ref="R24:T24"/>
    <mergeCell ref="L21:N22"/>
    <mergeCell ref="O21:Q22"/>
    <mergeCell ref="R21:T22"/>
    <mergeCell ref="B23:D23"/>
    <mergeCell ref="E23:F23"/>
    <mergeCell ref="G23:H23"/>
    <mergeCell ref="I23:K23"/>
    <mergeCell ref="L23:N23"/>
    <mergeCell ref="O23:Q23"/>
    <mergeCell ref="R23:T23"/>
    <mergeCell ref="B17:F17"/>
    <mergeCell ref="G17:U17"/>
    <mergeCell ref="B18:U18"/>
    <mergeCell ref="B19:D22"/>
    <mergeCell ref="E19:F22"/>
    <mergeCell ref="G19:U19"/>
    <mergeCell ref="G20:H22"/>
    <mergeCell ref="I20:N20"/>
    <mergeCell ref="O20:U20"/>
    <mergeCell ref="I21:K22"/>
    <mergeCell ref="B111:G111"/>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V21:W22"/>
    <mergeCell ref="X21:Y22"/>
    <mergeCell ref="Z21:AA22"/>
    <mergeCell ref="AB21:AC22"/>
    <mergeCell ref="AD21:AE22"/>
    <mergeCell ref="R39:T39"/>
    <mergeCell ref="V47:W48"/>
    <mergeCell ref="X47:Y48"/>
    <mergeCell ref="Z47:AA48"/>
    <mergeCell ref="AB47:AC48"/>
    <mergeCell ref="AD47:AE48"/>
    <mergeCell ref="R25:T25"/>
    <mergeCell ref="R27:T27"/>
    <mergeCell ref="R29:T29"/>
    <mergeCell ref="R32:T32"/>
    <mergeCell ref="R34:T34"/>
    <mergeCell ref="R36:T36"/>
    <mergeCell ref="R38:T38"/>
    <mergeCell ref="R40:T40"/>
  </mergeCells>
  <conditionalFormatting sqref="W52">
    <cfRule type="cellIs" dxfId="109" priority="30" operator="notEqual">
      <formula>0</formula>
    </cfRule>
  </conditionalFormatting>
  <conditionalFormatting sqref="Y52">
    <cfRule type="cellIs" dxfId="108" priority="29" operator="notEqual">
      <formula>0</formula>
    </cfRule>
  </conditionalFormatting>
  <conditionalFormatting sqref="AC52">
    <cfRule type="cellIs" dxfId="107" priority="27" operator="notEqual">
      <formula>0</formula>
    </cfRule>
  </conditionalFormatting>
  <conditionalFormatting sqref="AE52">
    <cfRule type="cellIs" dxfId="106" priority="26" operator="notEqual">
      <formula>0</formula>
    </cfRule>
  </conditionalFormatting>
  <conditionalFormatting sqref="AA52">
    <cfRule type="cellIs" dxfId="105" priority="28" operator="notEqual">
      <formula>0</formula>
    </cfRule>
  </conditionalFormatting>
  <conditionalFormatting sqref="AA53:AA69">
    <cfRule type="cellIs" dxfId="104" priority="23" operator="notEqual">
      <formula>0</formula>
    </cfRule>
  </conditionalFormatting>
  <conditionalFormatting sqref="AC53:AC69">
    <cfRule type="cellIs" dxfId="103" priority="22" operator="notEqual">
      <formula>0</formula>
    </cfRule>
  </conditionalFormatting>
  <conditionalFormatting sqref="W53:W69">
    <cfRule type="cellIs" dxfId="102" priority="25" operator="notEqual">
      <formula>0</formula>
    </cfRule>
  </conditionalFormatting>
  <conditionalFormatting sqref="Y53:Y69">
    <cfRule type="cellIs" dxfId="101" priority="24" operator="notEqual">
      <formula>0</formula>
    </cfRule>
  </conditionalFormatting>
  <conditionalFormatting sqref="Y46">
    <cfRule type="cellIs" dxfId="100" priority="74" operator="notEqual">
      <formula>0</formula>
    </cfRule>
  </conditionalFormatting>
  <conditionalFormatting sqref="AE53:AE69">
    <cfRule type="cellIs" dxfId="99" priority="21" operator="notEqual">
      <formula>0</formula>
    </cfRule>
  </conditionalFormatting>
  <conditionalFormatting sqref="W46">
    <cfRule type="cellIs" dxfId="98" priority="75" operator="notEqual">
      <formula>0</formula>
    </cfRule>
  </conditionalFormatting>
  <conditionalFormatting sqref="AA46">
    <cfRule type="cellIs" dxfId="97" priority="73" operator="notEqual">
      <formula>0</formula>
    </cfRule>
  </conditionalFormatting>
  <conditionalFormatting sqref="AC46">
    <cfRule type="cellIs" dxfId="96" priority="72" operator="notEqual">
      <formula>0</formula>
    </cfRule>
  </conditionalFormatting>
  <conditionalFormatting sqref="AE46">
    <cfRule type="cellIs" dxfId="95" priority="71" operator="notEqual">
      <formula>0</formula>
    </cfRule>
  </conditionalFormatting>
  <conditionalFormatting sqref="W75:W76">
    <cfRule type="cellIs" dxfId="94" priority="15" operator="notEqual">
      <formula>0</formula>
    </cfRule>
  </conditionalFormatting>
  <conditionalFormatting sqref="Y75:Y76">
    <cfRule type="cellIs" dxfId="93" priority="14" operator="notEqual">
      <formula>0</formula>
    </cfRule>
  </conditionalFormatting>
  <conditionalFormatting sqref="AA75:AA76">
    <cfRule type="cellIs" dxfId="92" priority="13" operator="notEqual">
      <formula>0</formula>
    </cfRule>
  </conditionalFormatting>
  <conditionalFormatting sqref="AC75:AC76">
    <cfRule type="cellIs" dxfId="91" priority="12" operator="notEqual">
      <formula>0</formula>
    </cfRule>
  </conditionalFormatting>
  <conditionalFormatting sqref="AE75:AE76">
    <cfRule type="cellIs" dxfId="90" priority="11" operator="notEqual">
      <formula>0</formula>
    </cfRule>
  </conditionalFormatting>
  <conditionalFormatting sqref="W51">
    <cfRule type="cellIs" dxfId="89" priority="60" operator="notEqual">
      <formula>0</formula>
    </cfRule>
  </conditionalFormatting>
  <conditionalFormatting sqref="AA51">
    <cfRule type="cellIs" dxfId="88" priority="58" operator="notEqual">
      <formula>0</formula>
    </cfRule>
  </conditionalFormatting>
  <conditionalFormatting sqref="AE51">
    <cfRule type="cellIs" dxfId="87" priority="56" operator="notEqual">
      <formula>0</formula>
    </cfRule>
  </conditionalFormatting>
  <conditionalFormatting sqref="AC51">
    <cfRule type="cellIs" dxfId="86" priority="57" operator="notEqual">
      <formula>0</formula>
    </cfRule>
  </conditionalFormatting>
  <conditionalFormatting sqref="Y51">
    <cfRule type="cellIs" dxfId="85" priority="59" operator="notEqual">
      <formula>0</formula>
    </cfRule>
  </conditionalFormatting>
  <conditionalFormatting sqref="W72">
    <cfRule type="cellIs" dxfId="84" priority="20" operator="notEqual">
      <formula>0</formula>
    </cfRule>
  </conditionalFormatting>
  <conditionalFormatting sqref="AA72">
    <cfRule type="cellIs" dxfId="83" priority="18" operator="notEqual">
      <formula>0</formula>
    </cfRule>
  </conditionalFormatting>
  <conditionalFormatting sqref="AE72">
    <cfRule type="cellIs" dxfId="82" priority="16" operator="notEqual">
      <formula>0</formula>
    </cfRule>
  </conditionalFormatting>
  <conditionalFormatting sqref="AC72">
    <cfRule type="cellIs" dxfId="81" priority="17" operator="notEqual">
      <formula>0</formula>
    </cfRule>
  </conditionalFormatting>
  <conditionalFormatting sqref="Y72">
    <cfRule type="cellIs" dxfId="80" priority="19" operator="notEqual">
      <formula>0</formula>
    </cfRule>
  </conditionalFormatting>
  <conditionalFormatting sqref="W77:W81">
    <cfRule type="cellIs" dxfId="79" priority="5" operator="notEqual">
      <formula>0</formula>
    </cfRule>
  </conditionalFormatting>
  <conditionalFormatting sqref="Y77:Y81">
    <cfRule type="cellIs" dxfId="78" priority="4" operator="notEqual">
      <formula>0</formula>
    </cfRule>
  </conditionalFormatting>
  <conditionalFormatting sqref="AA77:AA81">
    <cfRule type="cellIs" dxfId="77" priority="3" operator="notEqual">
      <formula>0</formula>
    </cfRule>
  </conditionalFormatting>
  <conditionalFormatting sqref="AC77:AC81">
    <cfRule type="cellIs" dxfId="76" priority="2" operator="notEqual">
      <formula>0</formula>
    </cfRule>
  </conditionalFormatting>
  <conditionalFormatting sqref="AE77:AE81">
    <cfRule type="cellIs" dxfId="75" priority="1" operator="notEqual">
      <formula>0</formula>
    </cfRule>
  </conditionalFormatting>
  <pageMargins left="0.86614173228346458" right="0" top="0.15748031496062992" bottom="0.15748031496062992" header="0.15748031496062992" footer="0.15748031496062992"/>
  <pageSetup scale="47"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117"/>
  <sheetViews>
    <sheetView zoomScale="66" zoomScaleNormal="66" workbookViewId="0">
      <selection activeCell="I14" sqref="I14:L14"/>
    </sheetView>
  </sheetViews>
  <sheetFormatPr baseColWidth="10" defaultRowHeight="15"/>
  <cols>
    <col min="1" max="1" width="1" style="345" customWidth="1"/>
    <col min="2" max="2" width="17.42578125" style="345" bestFit="1" customWidth="1"/>
    <col min="3" max="3" width="21.85546875" style="345" customWidth="1"/>
    <col min="4" max="4" width="8.42578125" style="345" customWidth="1"/>
    <col min="5" max="5" width="8.5703125" style="345" customWidth="1"/>
    <col min="6" max="6" width="19.140625" style="345" customWidth="1"/>
    <col min="7" max="8" width="11.42578125" style="345"/>
    <col min="9" max="9" width="12.7109375" style="345" customWidth="1"/>
    <col min="10" max="10" width="18.5703125" style="345" bestFit="1" customWidth="1"/>
    <col min="11" max="11" width="16.85546875" style="345" customWidth="1"/>
    <col min="12" max="12" width="12.7109375" style="345" customWidth="1"/>
    <col min="13" max="13" width="18.5703125" style="345" customWidth="1"/>
    <col min="14" max="14" width="15.7109375" style="345" bestFit="1" customWidth="1"/>
    <col min="15" max="15" width="12.7109375" style="345" customWidth="1"/>
    <col min="16" max="16" width="20.140625" style="345" customWidth="1"/>
    <col min="17" max="17" width="15.7109375" style="345" bestFit="1" customWidth="1"/>
    <col min="18" max="18" width="12.7109375" style="345" customWidth="1"/>
    <col min="19" max="19" width="18" style="345" customWidth="1"/>
    <col min="20" max="20" width="15.7109375" style="345" bestFit="1" customWidth="1"/>
    <col min="21" max="21" width="12.85546875" style="345" customWidth="1"/>
    <col min="22" max="22" width="18.42578125" style="345" customWidth="1"/>
    <col min="23" max="23" width="18" style="345" customWidth="1"/>
    <col min="24" max="24" width="19.5703125" style="345" customWidth="1"/>
    <col min="25" max="25" width="17" style="345" customWidth="1"/>
    <col min="26" max="26" width="19.28515625" style="345" customWidth="1"/>
    <col min="27" max="27" width="11.42578125" style="345"/>
    <col min="28" max="28" width="16.85546875" style="345" customWidth="1"/>
    <col min="29" max="16384" width="11.42578125" style="345"/>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ht="25.5" customHeight="1">
      <c r="B6" s="610" t="s">
        <v>124</v>
      </c>
      <c r="C6" s="610"/>
      <c r="D6" s="610"/>
      <c r="E6" s="610"/>
      <c r="F6" s="610"/>
      <c r="G6" s="610"/>
      <c r="H6" s="610"/>
      <c r="I6" s="610"/>
      <c r="J6" s="610"/>
      <c r="K6" s="610"/>
      <c r="L6" s="610"/>
      <c r="M6" s="610"/>
      <c r="N6" s="610"/>
      <c r="O6" s="610"/>
      <c r="P6" s="610"/>
      <c r="Q6" s="610"/>
      <c r="R6" s="610"/>
      <c r="S6" s="610"/>
      <c r="T6" s="610"/>
      <c r="U6" s="610"/>
    </row>
    <row r="7" spans="1:21">
      <c r="F7" s="345" t="s">
        <v>1</v>
      </c>
    </row>
    <row r="8" spans="1:21" ht="21.75">
      <c r="B8" s="2"/>
      <c r="C8" s="2"/>
      <c r="D8" s="2"/>
      <c r="E8" s="2"/>
      <c r="F8" s="2"/>
      <c r="G8" s="2"/>
      <c r="H8" s="2"/>
      <c r="I8" s="2"/>
      <c r="J8" s="2"/>
      <c r="K8" s="2"/>
      <c r="L8" s="2"/>
      <c r="M8" s="2"/>
      <c r="N8" s="2"/>
      <c r="O8" s="2"/>
      <c r="P8" s="2"/>
      <c r="Q8" s="2"/>
      <c r="R8" s="2"/>
      <c r="S8" s="2"/>
      <c r="T8" s="2"/>
      <c r="U8" s="2"/>
    </row>
    <row r="9" spans="1:21" ht="15.75" thickBot="1">
      <c r="B9" s="346"/>
      <c r="C9" s="346"/>
      <c r="D9" s="346"/>
      <c r="E9" s="346"/>
      <c r="F9" s="346"/>
      <c r="G9" s="346"/>
      <c r="H9" s="346"/>
      <c r="I9" s="346"/>
      <c r="J9" s="346"/>
      <c r="K9" s="346"/>
      <c r="L9" s="346"/>
      <c r="M9" s="346"/>
      <c r="N9" s="346"/>
      <c r="O9" s="346"/>
      <c r="P9" s="346"/>
      <c r="Q9" s="346"/>
      <c r="R9" s="346"/>
      <c r="S9" s="346"/>
      <c r="T9" s="346"/>
      <c r="U9" s="346"/>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349"/>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349"/>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349"/>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349"/>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349"/>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customHeight="1" thickBot="1">
      <c r="A16" s="349"/>
      <c r="B16" s="611" t="s">
        <v>11</v>
      </c>
      <c r="C16" s="612"/>
      <c r="D16" s="612"/>
      <c r="E16" s="612"/>
      <c r="F16" s="613"/>
      <c r="G16" s="633" t="s">
        <v>122</v>
      </c>
      <c r="H16" s="634"/>
      <c r="I16" s="634"/>
      <c r="J16" s="634"/>
      <c r="K16" s="634"/>
      <c r="L16" s="634"/>
      <c r="M16" s="634"/>
      <c r="N16" s="634"/>
      <c r="O16" s="634"/>
      <c r="P16" s="634"/>
      <c r="Q16" s="634"/>
      <c r="R16" s="634"/>
      <c r="S16" s="634"/>
      <c r="T16" s="634"/>
      <c r="U16" s="635"/>
    </row>
    <row r="17" spans="1:31" ht="15.75" customHeight="1" thickBot="1">
      <c r="A17" s="349"/>
      <c r="B17" s="591" t="s">
        <v>12</v>
      </c>
      <c r="C17" s="592"/>
      <c r="D17" s="592"/>
      <c r="E17" s="592"/>
      <c r="F17" s="593"/>
      <c r="G17" s="594" t="s">
        <v>75</v>
      </c>
      <c r="H17" s="595"/>
      <c r="I17" s="595"/>
      <c r="J17" s="595"/>
      <c r="K17" s="595"/>
      <c r="L17" s="595"/>
      <c r="M17" s="595"/>
      <c r="N17" s="595"/>
      <c r="O17" s="595"/>
      <c r="P17" s="595"/>
      <c r="Q17" s="595"/>
      <c r="R17" s="595"/>
      <c r="S17" s="595"/>
      <c r="T17" s="595"/>
      <c r="U17" s="596"/>
    </row>
    <row r="18" spans="1:31" ht="15.75" thickBot="1">
      <c r="B18" s="501"/>
      <c r="C18" s="501"/>
      <c r="D18" s="501"/>
      <c r="E18" s="501"/>
      <c r="F18" s="501"/>
      <c r="G18" s="501"/>
      <c r="H18" s="501"/>
      <c r="I18" s="501"/>
      <c r="J18" s="501"/>
      <c r="K18" s="501"/>
      <c r="L18" s="501"/>
      <c r="M18" s="501"/>
      <c r="N18" s="501"/>
      <c r="O18" s="501"/>
      <c r="P18" s="501"/>
      <c r="Q18" s="501"/>
      <c r="R18" s="501"/>
      <c r="S18" s="501"/>
      <c r="T18" s="501"/>
      <c r="U18" s="501"/>
    </row>
    <row r="19" spans="1:31" ht="16.5" thickBot="1">
      <c r="A19" s="349"/>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31" ht="15.75" customHeight="1" thickBot="1">
      <c r="A20" s="349"/>
      <c r="B20" s="524"/>
      <c r="C20" s="524"/>
      <c r="D20" s="525"/>
      <c r="E20" s="524"/>
      <c r="F20" s="525"/>
      <c r="G20" s="529" t="s">
        <v>16</v>
      </c>
      <c r="H20" s="530"/>
      <c r="I20" s="497" t="s">
        <v>85</v>
      </c>
      <c r="J20" s="485"/>
      <c r="K20" s="485"/>
      <c r="L20" s="485"/>
      <c r="M20" s="485"/>
      <c r="N20" s="486"/>
      <c r="O20" s="599" t="s">
        <v>86</v>
      </c>
      <c r="P20" s="600"/>
      <c r="Q20" s="600"/>
      <c r="R20" s="600"/>
      <c r="S20" s="600"/>
      <c r="T20" s="600"/>
      <c r="U20" s="601"/>
    </row>
    <row r="21" spans="1:31">
      <c r="A21" s="349"/>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6" t="s">
        <v>137</v>
      </c>
      <c r="W21" s="607"/>
      <c r="X21" s="606" t="s">
        <v>138</v>
      </c>
      <c r="Y21" s="607"/>
      <c r="Z21" s="606" t="s">
        <v>139</v>
      </c>
      <c r="AA21" s="607"/>
      <c r="AB21" s="606" t="s">
        <v>140</v>
      </c>
      <c r="AC21" s="607"/>
      <c r="AD21" s="606" t="s">
        <v>136</v>
      </c>
      <c r="AE21" s="607"/>
    </row>
    <row r="22" spans="1:31" ht="15.75" thickBot="1">
      <c r="A22" s="349"/>
      <c r="B22" s="597"/>
      <c r="C22" s="597"/>
      <c r="D22" s="598"/>
      <c r="E22" s="524"/>
      <c r="F22" s="525"/>
      <c r="G22" s="569"/>
      <c r="H22" s="571"/>
      <c r="I22" s="569"/>
      <c r="J22" s="570"/>
      <c r="K22" s="570"/>
      <c r="L22" s="569"/>
      <c r="M22" s="570"/>
      <c r="N22" s="571"/>
      <c r="O22" s="569"/>
      <c r="P22" s="570"/>
      <c r="Q22" s="570"/>
      <c r="R22" s="569"/>
      <c r="S22" s="570"/>
      <c r="T22" s="570"/>
      <c r="U22" s="509"/>
      <c r="V22" s="608"/>
      <c r="W22" s="609"/>
      <c r="X22" s="608"/>
      <c r="Y22" s="609"/>
      <c r="Z22" s="608"/>
      <c r="AA22" s="609"/>
      <c r="AB22" s="608"/>
      <c r="AC22" s="609"/>
      <c r="AD22" s="608"/>
      <c r="AE22" s="609"/>
    </row>
    <row r="23" spans="1:31" s="112" customFormat="1">
      <c r="A23" s="111"/>
      <c r="B23" s="581" t="s">
        <v>22</v>
      </c>
      <c r="C23" s="582"/>
      <c r="D23" s="583"/>
      <c r="E23" s="584"/>
      <c r="F23" s="585"/>
      <c r="G23" s="586"/>
      <c r="H23" s="587"/>
      <c r="I23" s="658"/>
      <c r="J23" s="590"/>
      <c r="K23" s="659"/>
      <c r="L23" s="589"/>
      <c r="M23" s="590"/>
      <c r="N23" s="590"/>
      <c r="O23" s="588"/>
      <c r="P23" s="587"/>
      <c r="Q23" s="587"/>
      <c r="R23" s="588"/>
      <c r="S23" s="587"/>
      <c r="T23" s="585"/>
      <c r="U23" s="114"/>
      <c r="V23" s="345"/>
      <c r="W23" s="345"/>
      <c r="X23" s="345"/>
      <c r="Y23" s="345"/>
      <c r="Z23" s="345"/>
      <c r="AA23" s="345"/>
      <c r="AB23" s="345"/>
      <c r="AC23" s="345"/>
      <c r="AD23" s="345"/>
      <c r="AE23" s="345"/>
    </row>
    <row r="24" spans="1:31" s="112" customFormat="1">
      <c r="A24" s="111"/>
      <c r="B24" s="538" t="s">
        <v>23</v>
      </c>
      <c r="C24" s="539"/>
      <c r="D24" s="540"/>
      <c r="E24" s="541" t="s">
        <v>24</v>
      </c>
      <c r="F24" s="542"/>
      <c r="G24" s="513">
        <v>950</v>
      </c>
      <c r="H24" s="513"/>
      <c r="I24" s="662">
        <f>+'OCTUBRE '!I24:K24+NOVIEMBRE!I24+'DICIEMBRE '!I24:K24</f>
        <v>100</v>
      </c>
      <c r="J24" s="663"/>
      <c r="K24" s="664"/>
      <c r="L24" s="758">
        <f>+'OCTUBRE '!L24+NOVIEMBRE!L24+'DICIEMBRE '!L24</f>
        <v>120</v>
      </c>
      <c r="M24" s="759"/>
      <c r="N24" s="759"/>
      <c r="O24" s="665">
        <f>+I24+'3 TRIMESTRE MFH'!O24:Q24</f>
        <v>950</v>
      </c>
      <c r="P24" s="666"/>
      <c r="Q24" s="666"/>
      <c r="R24" s="669">
        <f>+'DICIEMBRE '!R24:T24</f>
        <v>1906</v>
      </c>
      <c r="S24" s="670"/>
      <c r="T24" s="671"/>
      <c r="U24" s="115">
        <f>+R24/G24</f>
        <v>2.0063157894736841</v>
      </c>
      <c r="V24" s="374">
        <f>+'OCTUBRE '!I24+NOVIEMBRE!I24+'DICIEMBRE '!I24</f>
        <v>100</v>
      </c>
      <c r="W24" s="374">
        <f>+I24-V24</f>
        <v>0</v>
      </c>
      <c r="X24" s="381">
        <f>+'OCTUBRE '!L24+NOVIEMBRE!L24+'DICIEMBRE '!L24</f>
        <v>120</v>
      </c>
      <c r="Y24" s="374">
        <f>+L24-X24</f>
        <v>0</v>
      </c>
      <c r="Z24" s="381">
        <f>+'DICIEMBRE '!O24</f>
        <v>950</v>
      </c>
      <c r="AA24" s="374">
        <f>+O24-Z24</f>
        <v>0</v>
      </c>
      <c r="AB24" s="381">
        <f>+'DICIEMBRE '!R24</f>
        <v>1906</v>
      </c>
      <c r="AC24" s="374">
        <f>+R24-AB24</f>
        <v>0</v>
      </c>
      <c r="AD24" s="375">
        <f>+AB24/G24</f>
        <v>2.0063157894736841</v>
      </c>
      <c r="AE24" s="375">
        <f>+U24-AD24</f>
        <v>0</v>
      </c>
    </row>
    <row r="25" spans="1:31" s="112" customFormat="1">
      <c r="A25" s="113"/>
      <c r="B25" s="538" t="s">
        <v>58</v>
      </c>
      <c r="C25" s="553"/>
      <c r="D25" s="554"/>
      <c r="E25" s="541" t="s">
        <v>25</v>
      </c>
      <c r="F25" s="542"/>
      <c r="G25" s="551">
        <v>398</v>
      </c>
      <c r="H25" s="513"/>
      <c r="I25" s="662">
        <f>+'OCTUBRE '!I25:K25+NOVIEMBRE!I25+'DICIEMBRE '!I25:K25</f>
        <v>37</v>
      </c>
      <c r="J25" s="663"/>
      <c r="K25" s="664"/>
      <c r="L25" s="758">
        <f>+'OCTUBRE '!L25+NOVIEMBRE!L25+'DICIEMBRE '!L25</f>
        <v>40</v>
      </c>
      <c r="M25" s="759"/>
      <c r="N25" s="759"/>
      <c r="O25" s="665">
        <f>+I25+'3 TRIMESTRE MFH'!O25:Q25</f>
        <v>398</v>
      </c>
      <c r="P25" s="666"/>
      <c r="Q25" s="666"/>
      <c r="R25" s="669">
        <f>+'DICIEMBRE '!R25:T25</f>
        <v>1033</v>
      </c>
      <c r="S25" s="670"/>
      <c r="T25" s="671"/>
      <c r="U25" s="115">
        <f t="shared" ref="U25:U42" si="0">+R25/G25</f>
        <v>2.5954773869346734</v>
      </c>
      <c r="V25" s="374">
        <f>+'OCTUBRE '!I25+NOVIEMBRE!I25+'DICIEMBRE '!I25</f>
        <v>37</v>
      </c>
      <c r="W25" s="374">
        <f t="shared" ref="W25:W26" si="1">+I25-V25</f>
        <v>0</v>
      </c>
      <c r="X25" s="381">
        <f>+'OCTUBRE '!L25+NOVIEMBRE!L25+'DICIEMBRE '!L25</f>
        <v>40</v>
      </c>
      <c r="Y25" s="374">
        <f t="shared" ref="Y25:Y26" si="2">+L25-X25</f>
        <v>0</v>
      </c>
      <c r="Z25" s="381">
        <f>+'DICIEMBRE '!O25</f>
        <v>398</v>
      </c>
      <c r="AA25" s="374">
        <f t="shared" ref="AA25:AA26" si="3">+O25-Z25</f>
        <v>0</v>
      </c>
      <c r="AB25" s="381">
        <f>+'DICIEMBRE '!R25</f>
        <v>1033</v>
      </c>
      <c r="AC25" s="374">
        <f t="shared" ref="AC25:AC26" si="4">+R25-AB25</f>
        <v>0</v>
      </c>
      <c r="AD25" s="375">
        <f t="shared" ref="AD25:AD26" si="5">+AB25/G25</f>
        <v>2.5954773869346734</v>
      </c>
      <c r="AE25" s="375">
        <f t="shared" ref="AE25:AE26" si="6">+U25-AD25</f>
        <v>0</v>
      </c>
    </row>
    <row r="26" spans="1:31" s="112" customFormat="1">
      <c r="A26" s="111"/>
      <c r="B26" s="538" t="s">
        <v>26</v>
      </c>
      <c r="C26" s="539"/>
      <c r="D26" s="540"/>
      <c r="E26" s="541" t="s">
        <v>25</v>
      </c>
      <c r="F26" s="542"/>
      <c r="G26" s="513">
        <v>1570</v>
      </c>
      <c r="H26" s="514"/>
      <c r="I26" s="662">
        <f>+'OCTUBRE '!I26:K26+NOVIEMBRE!I26+'DICIEMBRE '!I26:K26</f>
        <v>148</v>
      </c>
      <c r="J26" s="663"/>
      <c r="K26" s="664"/>
      <c r="L26" s="758">
        <f>+'OCTUBRE '!L26+NOVIEMBRE!L26+'DICIEMBRE '!L26</f>
        <v>160</v>
      </c>
      <c r="M26" s="759"/>
      <c r="N26" s="759"/>
      <c r="O26" s="665">
        <f>+I26+'3 TRIMESTRE MFH'!O26:Q26</f>
        <v>1570</v>
      </c>
      <c r="P26" s="666"/>
      <c r="Q26" s="666"/>
      <c r="R26" s="669">
        <f>+'DICIEMBRE '!R26:T26</f>
        <v>4045</v>
      </c>
      <c r="S26" s="670"/>
      <c r="T26" s="671"/>
      <c r="U26" s="115">
        <f t="shared" si="0"/>
        <v>2.5764331210191083</v>
      </c>
      <c r="V26" s="374">
        <f>+'OCTUBRE '!I26+NOVIEMBRE!I26+'DICIEMBRE '!I26</f>
        <v>148</v>
      </c>
      <c r="W26" s="374">
        <f t="shared" si="1"/>
        <v>0</v>
      </c>
      <c r="X26" s="381">
        <f>+'OCTUBRE '!L26+NOVIEMBRE!L26+'DICIEMBRE '!L26</f>
        <v>160</v>
      </c>
      <c r="Y26" s="374">
        <f t="shared" si="2"/>
        <v>0</v>
      </c>
      <c r="Z26" s="381">
        <f>+'DICIEMBRE '!O26</f>
        <v>1570</v>
      </c>
      <c r="AA26" s="374">
        <f t="shared" si="3"/>
        <v>0</v>
      </c>
      <c r="AB26" s="381">
        <f>+'DICIEMBRE '!R26</f>
        <v>4045</v>
      </c>
      <c r="AC26" s="374">
        <f t="shared" si="4"/>
        <v>0</v>
      </c>
      <c r="AD26" s="375">
        <f t="shared" si="5"/>
        <v>2.5764331210191083</v>
      </c>
      <c r="AE26" s="375">
        <f t="shared" si="6"/>
        <v>0</v>
      </c>
    </row>
    <row r="27" spans="1:31" s="112" customFormat="1">
      <c r="A27" s="111"/>
      <c r="B27" s="548" t="s">
        <v>27</v>
      </c>
      <c r="C27" s="556"/>
      <c r="D27" s="557"/>
      <c r="E27" s="566"/>
      <c r="F27" s="567"/>
      <c r="G27" s="513"/>
      <c r="H27" s="513"/>
      <c r="I27" s="665"/>
      <c r="J27" s="668"/>
      <c r="K27" s="673"/>
      <c r="L27" s="513"/>
      <c r="M27" s="513"/>
      <c r="N27" s="513"/>
      <c r="O27" s="665"/>
      <c r="P27" s="668"/>
      <c r="Q27" s="668"/>
      <c r="R27" s="728"/>
      <c r="S27" s="675"/>
      <c r="T27" s="729"/>
      <c r="U27" s="115"/>
      <c r="V27" s="374"/>
      <c r="W27" s="374"/>
      <c r="X27" s="381"/>
      <c r="Y27" s="383"/>
      <c r="Z27" s="381"/>
      <c r="AA27" s="381"/>
      <c r="AB27" s="381"/>
      <c r="AC27" s="381"/>
      <c r="AD27" s="375"/>
      <c r="AE27" s="375"/>
    </row>
    <row r="28" spans="1:31" s="112" customFormat="1" ht="15" customHeight="1">
      <c r="A28" s="111"/>
      <c r="B28" s="538" t="s">
        <v>28</v>
      </c>
      <c r="C28" s="553"/>
      <c r="D28" s="554"/>
      <c r="E28" s="541" t="s">
        <v>24</v>
      </c>
      <c r="F28" s="542"/>
      <c r="G28" s="551">
        <v>750</v>
      </c>
      <c r="H28" s="513"/>
      <c r="I28" s="665">
        <f>+'OCTUBRE '!I28:K28+NOVIEMBRE!I28+'DICIEMBRE '!I28:K28</f>
        <v>270</v>
      </c>
      <c r="J28" s="668"/>
      <c r="K28" s="673"/>
      <c r="L28" s="758">
        <f>+'OCTUBRE '!L28+NOVIEMBRE!L28+'DICIEMBRE '!L28</f>
        <v>732</v>
      </c>
      <c r="M28" s="759"/>
      <c r="N28" s="759"/>
      <c r="O28" s="665">
        <f>+I28+'3 TRIMESTRE MFH'!O28:Q28</f>
        <v>750</v>
      </c>
      <c r="P28" s="668"/>
      <c r="Q28" s="668"/>
      <c r="R28" s="727">
        <v>1088</v>
      </c>
      <c r="S28" s="678"/>
      <c r="T28" s="667"/>
      <c r="U28" s="115">
        <f t="shared" si="0"/>
        <v>1.4506666666666668</v>
      </c>
      <c r="V28" s="374">
        <f>+'OCTUBRE '!I28+NOVIEMBRE!I28+'DICIEMBRE '!I28</f>
        <v>270</v>
      </c>
      <c r="W28" s="374">
        <f t="shared" ref="W28:W29" si="7">+I28-V28</f>
        <v>0</v>
      </c>
      <c r="X28" s="381">
        <f>+'OCTUBRE '!L28+NOVIEMBRE!L28+'DICIEMBRE '!L28</f>
        <v>732</v>
      </c>
      <c r="Y28" s="374">
        <f t="shared" ref="Y28:Y29" si="8">+L28-X28</f>
        <v>0</v>
      </c>
      <c r="Z28" s="381">
        <f>+'DICIEMBRE '!O28</f>
        <v>750</v>
      </c>
      <c r="AA28" s="374">
        <f t="shared" ref="AA28:AA29" si="9">+O28-Z28</f>
        <v>0</v>
      </c>
      <c r="AB28" s="381">
        <f>+'DICIEMBRE '!R28</f>
        <v>1088</v>
      </c>
      <c r="AC28" s="374">
        <f t="shared" ref="AC28:AC29" si="10">+R28-AB28</f>
        <v>0</v>
      </c>
      <c r="AD28" s="375">
        <f t="shared" ref="AD28:AD29" si="11">+AB28/G28</f>
        <v>1.4506666666666668</v>
      </c>
      <c r="AE28" s="375">
        <f t="shared" ref="AE28:AE29" si="12">+U28-AD28</f>
        <v>0</v>
      </c>
    </row>
    <row r="29" spans="1:31" s="112" customFormat="1" ht="15" customHeight="1">
      <c r="A29" s="111"/>
      <c r="B29" s="538" t="s">
        <v>29</v>
      </c>
      <c r="C29" s="553"/>
      <c r="D29" s="554"/>
      <c r="E29" s="541" t="s">
        <v>25</v>
      </c>
      <c r="F29" s="542"/>
      <c r="G29" s="551">
        <v>85</v>
      </c>
      <c r="H29" s="513"/>
      <c r="I29" s="665">
        <f>+'OCTUBRE '!I29:K29+NOVIEMBRE!I29+'DICIEMBRE '!I29:K29</f>
        <v>39</v>
      </c>
      <c r="J29" s="668"/>
      <c r="K29" s="673"/>
      <c r="L29" s="758">
        <f>+'OCTUBRE '!L29+NOVIEMBRE!L29+'DICIEMBRE '!L29</f>
        <v>77</v>
      </c>
      <c r="M29" s="759"/>
      <c r="N29" s="759"/>
      <c r="O29" s="665">
        <f>+I29+'3 TRIMESTRE MFH'!O29:Q29</f>
        <v>85</v>
      </c>
      <c r="P29" s="668"/>
      <c r="Q29" s="668"/>
      <c r="R29" s="727">
        <v>109</v>
      </c>
      <c r="S29" s="678"/>
      <c r="T29" s="667"/>
      <c r="U29" s="115">
        <f t="shared" si="0"/>
        <v>1.2823529411764707</v>
      </c>
      <c r="V29" s="374">
        <f>+'OCTUBRE '!I29+NOVIEMBRE!I29+'DICIEMBRE '!I29</f>
        <v>39</v>
      </c>
      <c r="W29" s="374">
        <f t="shared" si="7"/>
        <v>0</v>
      </c>
      <c r="X29" s="381">
        <f>+'OCTUBRE '!L29+NOVIEMBRE!L29+'DICIEMBRE '!L29</f>
        <v>77</v>
      </c>
      <c r="Y29" s="374">
        <f t="shared" si="8"/>
        <v>0</v>
      </c>
      <c r="Z29" s="381">
        <f>+'DICIEMBRE '!O29</f>
        <v>85</v>
      </c>
      <c r="AA29" s="374">
        <f t="shared" si="9"/>
        <v>0</v>
      </c>
      <c r="AB29" s="381">
        <f>+'DICIEMBRE '!R29</f>
        <v>109</v>
      </c>
      <c r="AC29" s="374">
        <f t="shared" si="10"/>
        <v>0</v>
      </c>
      <c r="AD29" s="375">
        <f t="shared" si="11"/>
        <v>1.2823529411764707</v>
      </c>
      <c r="AE29" s="375">
        <f t="shared" si="12"/>
        <v>0</v>
      </c>
    </row>
    <row r="30" spans="1:31" s="112" customFormat="1" ht="15" customHeight="1">
      <c r="A30" s="111"/>
      <c r="B30" s="548" t="s">
        <v>30</v>
      </c>
      <c r="C30" s="556"/>
      <c r="D30" s="557"/>
      <c r="E30" s="325"/>
      <c r="F30" s="326"/>
      <c r="G30" s="328"/>
      <c r="H30" s="327"/>
      <c r="I30" s="336"/>
      <c r="J30" s="337"/>
      <c r="K30" s="338"/>
      <c r="L30" s="327"/>
      <c r="M30" s="327"/>
      <c r="N30" s="327"/>
      <c r="O30" s="336"/>
      <c r="P30" s="337"/>
      <c r="Q30" s="337"/>
      <c r="R30" s="276"/>
      <c r="S30" s="340"/>
      <c r="T30" s="125"/>
      <c r="U30" s="115"/>
      <c r="V30" s="374"/>
      <c r="W30" s="374"/>
      <c r="X30" s="381"/>
      <c r="Y30" s="383"/>
      <c r="Z30" s="381"/>
      <c r="AA30" s="381"/>
      <c r="AB30" s="381"/>
      <c r="AC30" s="381"/>
      <c r="AD30" s="375"/>
      <c r="AE30" s="375"/>
    </row>
    <row r="31" spans="1:31" s="112" customFormat="1" ht="15" customHeight="1">
      <c r="A31" s="111"/>
      <c r="B31" s="538" t="s">
        <v>28</v>
      </c>
      <c r="C31" s="553"/>
      <c r="D31" s="554"/>
      <c r="E31" s="541" t="s">
        <v>24</v>
      </c>
      <c r="F31" s="542"/>
      <c r="G31" s="551">
        <v>350</v>
      </c>
      <c r="H31" s="513"/>
      <c r="I31" s="665">
        <f>+'OCTUBRE '!I31:K31+NOVIEMBRE!I31+'DICIEMBRE '!I31:K31</f>
        <v>0</v>
      </c>
      <c r="J31" s="668"/>
      <c r="K31" s="673"/>
      <c r="L31" s="758">
        <f>+'OCTUBRE '!L31+NOVIEMBRE!L31+'DICIEMBRE '!L31</f>
        <v>380</v>
      </c>
      <c r="M31" s="759"/>
      <c r="N31" s="759"/>
      <c r="O31" s="665">
        <f>+I31+'3 TRIMESTRE MFH'!O31:Q31</f>
        <v>350</v>
      </c>
      <c r="P31" s="668"/>
      <c r="Q31" s="668"/>
      <c r="R31" s="727">
        <v>380</v>
      </c>
      <c r="S31" s="678"/>
      <c r="T31" s="667"/>
      <c r="U31" s="115">
        <f t="shared" si="0"/>
        <v>1.0857142857142856</v>
      </c>
      <c r="V31" s="374">
        <f>+'OCTUBRE '!I31+NOVIEMBRE!I31+'DICIEMBRE '!I31</f>
        <v>0</v>
      </c>
      <c r="W31" s="374">
        <f t="shared" ref="W31:W32" si="13">+I31-V31</f>
        <v>0</v>
      </c>
      <c r="X31" s="381">
        <f>+'OCTUBRE '!L31+NOVIEMBRE!L31+'DICIEMBRE '!L31</f>
        <v>380</v>
      </c>
      <c r="Y31" s="374">
        <f t="shared" ref="Y31:Y32" si="14">+L31-X31</f>
        <v>0</v>
      </c>
      <c r="Z31" s="381">
        <f>+'DICIEMBRE '!O31</f>
        <v>350</v>
      </c>
      <c r="AA31" s="374">
        <f t="shared" ref="AA31:AA32" si="15">+O31-Z31</f>
        <v>0</v>
      </c>
      <c r="AB31" s="381">
        <f>+'DICIEMBRE '!R31</f>
        <v>380</v>
      </c>
      <c r="AC31" s="374">
        <f t="shared" ref="AC31:AC32" si="16">+R31-AB31</f>
        <v>0</v>
      </c>
      <c r="AD31" s="375">
        <f t="shared" ref="AD31:AD32" si="17">+AB31/G31</f>
        <v>1.0857142857142856</v>
      </c>
      <c r="AE31" s="375">
        <f t="shared" ref="AE31:AE32" si="18">+U31-AD31</f>
        <v>0</v>
      </c>
    </row>
    <row r="32" spans="1:31" s="112" customFormat="1" ht="15" customHeight="1">
      <c r="A32" s="111"/>
      <c r="B32" s="538" t="s">
        <v>29</v>
      </c>
      <c r="C32" s="553"/>
      <c r="D32" s="554"/>
      <c r="E32" s="541" t="s">
        <v>25</v>
      </c>
      <c r="F32" s="542"/>
      <c r="G32" s="551">
        <v>70</v>
      </c>
      <c r="H32" s="513"/>
      <c r="I32" s="665">
        <f>+'OCTUBRE '!I32:K32+NOVIEMBRE!I32+'DICIEMBRE '!I32:K32</f>
        <v>0</v>
      </c>
      <c r="J32" s="668"/>
      <c r="K32" s="673"/>
      <c r="L32" s="758">
        <f>+'OCTUBRE '!L32+NOVIEMBRE!L32+'DICIEMBRE '!L32</f>
        <v>40</v>
      </c>
      <c r="M32" s="759"/>
      <c r="N32" s="759"/>
      <c r="O32" s="665">
        <f>+I32+'3 TRIMESTRE MFH'!O32:Q32</f>
        <v>70</v>
      </c>
      <c r="P32" s="668"/>
      <c r="Q32" s="668"/>
      <c r="R32" s="727">
        <v>40</v>
      </c>
      <c r="S32" s="678"/>
      <c r="T32" s="667"/>
      <c r="U32" s="115">
        <f t="shared" si="0"/>
        <v>0.5714285714285714</v>
      </c>
      <c r="V32" s="374">
        <f>+'OCTUBRE '!I32+NOVIEMBRE!I32+'DICIEMBRE '!I32</f>
        <v>0</v>
      </c>
      <c r="W32" s="374">
        <f t="shared" si="13"/>
        <v>0</v>
      </c>
      <c r="X32" s="381">
        <f>+'OCTUBRE '!L32+NOVIEMBRE!L32+'DICIEMBRE '!L32</f>
        <v>40</v>
      </c>
      <c r="Y32" s="374">
        <f t="shared" si="14"/>
        <v>0</v>
      </c>
      <c r="Z32" s="381">
        <f>+'DICIEMBRE '!O32</f>
        <v>70</v>
      </c>
      <c r="AA32" s="374">
        <f t="shared" si="15"/>
        <v>0</v>
      </c>
      <c r="AB32" s="381">
        <f>+'DICIEMBRE '!R32</f>
        <v>40</v>
      </c>
      <c r="AC32" s="374">
        <f t="shared" si="16"/>
        <v>0</v>
      </c>
      <c r="AD32" s="375">
        <f t="shared" si="17"/>
        <v>0.5714285714285714</v>
      </c>
      <c r="AE32" s="375">
        <f t="shared" si="18"/>
        <v>0</v>
      </c>
    </row>
    <row r="33" spans="1:31" s="112" customFormat="1" ht="15" customHeight="1">
      <c r="A33" s="111"/>
      <c r="B33" s="548" t="s">
        <v>57</v>
      </c>
      <c r="C33" s="556"/>
      <c r="D33" s="557"/>
      <c r="E33" s="541"/>
      <c r="F33" s="542"/>
      <c r="G33" s="551"/>
      <c r="H33" s="513"/>
      <c r="I33" s="665"/>
      <c r="J33" s="668"/>
      <c r="K33" s="673"/>
      <c r="L33" s="513"/>
      <c r="M33" s="513"/>
      <c r="N33" s="513"/>
      <c r="O33" s="665"/>
      <c r="P33" s="668"/>
      <c r="Q33" s="668"/>
      <c r="R33" s="665"/>
      <c r="S33" s="668"/>
      <c r="T33" s="673"/>
      <c r="U33" s="115"/>
      <c r="V33" s="374"/>
      <c r="W33" s="374"/>
      <c r="X33" s="381"/>
      <c r="Y33" s="383"/>
      <c r="Z33" s="381"/>
      <c r="AA33" s="381"/>
      <c r="AB33" s="381"/>
      <c r="AC33" s="381"/>
      <c r="AD33" s="375"/>
      <c r="AE33" s="375"/>
    </row>
    <row r="34" spans="1:31" s="112" customFormat="1">
      <c r="A34" s="111"/>
      <c r="B34" s="538" t="s">
        <v>28</v>
      </c>
      <c r="C34" s="553"/>
      <c r="D34" s="554"/>
      <c r="E34" s="541" t="s">
        <v>24</v>
      </c>
      <c r="F34" s="542"/>
      <c r="G34" s="551">
        <v>350</v>
      </c>
      <c r="H34" s="513"/>
      <c r="I34" s="665">
        <f>+'OCTUBRE '!I34:K34+NOVIEMBRE!I34+'DICIEMBRE '!I34:K34</f>
        <v>25</v>
      </c>
      <c r="J34" s="668"/>
      <c r="K34" s="673"/>
      <c r="L34" s="758">
        <f>+'OCTUBRE '!L34+NOVIEMBRE!L34+'DICIEMBRE '!L34</f>
        <v>277</v>
      </c>
      <c r="M34" s="759"/>
      <c r="N34" s="759"/>
      <c r="O34" s="665">
        <f>+I34+'3 TRIMESTRE MFH'!O34:Q34</f>
        <v>350</v>
      </c>
      <c r="P34" s="668"/>
      <c r="Q34" s="668"/>
      <c r="R34" s="665">
        <v>485</v>
      </c>
      <c r="S34" s="668"/>
      <c r="T34" s="673"/>
      <c r="U34" s="115">
        <f t="shared" si="0"/>
        <v>1.3857142857142857</v>
      </c>
      <c r="V34" s="374">
        <f>+'OCTUBRE '!I34+NOVIEMBRE!I34+'DICIEMBRE '!I34</f>
        <v>25</v>
      </c>
      <c r="W34" s="374">
        <f t="shared" ref="W34:W35" si="19">+I34-V34</f>
        <v>0</v>
      </c>
      <c r="X34" s="381">
        <f>+'OCTUBRE '!L34+NOVIEMBRE!L34+'DICIEMBRE '!L34</f>
        <v>277</v>
      </c>
      <c r="Y34" s="374">
        <f t="shared" ref="Y34:Y35" si="20">+L34-X34</f>
        <v>0</v>
      </c>
      <c r="Z34" s="381">
        <f>+'DICIEMBRE '!O34</f>
        <v>350</v>
      </c>
      <c r="AA34" s="374">
        <f t="shared" ref="AA34:AA35" si="21">+O34-Z34</f>
        <v>0</v>
      </c>
      <c r="AB34" s="381">
        <f>+'DICIEMBRE '!R34</f>
        <v>485</v>
      </c>
      <c r="AC34" s="374">
        <f t="shared" ref="AC34:AC35" si="22">+R34-AB34</f>
        <v>0</v>
      </c>
      <c r="AD34" s="375">
        <f t="shared" ref="AD34:AD35" si="23">+AB34/G34</f>
        <v>1.3857142857142857</v>
      </c>
      <c r="AE34" s="375">
        <f t="shared" ref="AE34:AE35" si="24">+U34-AD34</f>
        <v>0</v>
      </c>
    </row>
    <row r="35" spans="1:31" s="112" customFormat="1" ht="15" customHeight="1">
      <c r="A35" s="111"/>
      <c r="B35" s="538" t="s">
        <v>29</v>
      </c>
      <c r="C35" s="553"/>
      <c r="D35" s="554"/>
      <c r="E35" s="541" t="s">
        <v>25</v>
      </c>
      <c r="F35" s="542"/>
      <c r="G35" s="562">
        <v>120</v>
      </c>
      <c r="H35" s="563"/>
      <c r="I35" s="665">
        <f>+'OCTUBRE '!I35:K35+NOVIEMBRE!I35+'DICIEMBRE '!I35:K35</f>
        <v>15</v>
      </c>
      <c r="J35" s="668"/>
      <c r="K35" s="673"/>
      <c r="L35" s="758">
        <f>+'OCTUBRE '!L35+NOVIEMBRE!L35+'DICIEMBRE '!L35</f>
        <v>35</v>
      </c>
      <c r="M35" s="759"/>
      <c r="N35" s="759"/>
      <c r="O35" s="665">
        <f>+I35+'3 TRIMESTRE MFH'!O35:Q35</f>
        <v>120</v>
      </c>
      <c r="P35" s="668"/>
      <c r="Q35" s="668"/>
      <c r="R35" s="669">
        <f>+'DICIEMBRE '!R35:T35</f>
        <v>51</v>
      </c>
      <c r="S35" s="670"/>
      <c r="T35" s="671"/>
      <c r="U35" s="115">
        <f t="shared" si="0"/>
        <v>0.42499999999999999</v>
      </c>
      <c r="V35" s="374">
        <f>+'OCTUBRE '!I35+NOVIEMBRE!I35+'DICIEMBRE '!I35</f>
        <v>15</v>
      </c>
      <c r="W35" s="374">
        <f t="shared" si="19"/>
        <v>0</v>
      </c>
      <c r="X35" s="381">
        <f>+'OCTUBRE '!L35+NOVIEMBRE!L35+'DICIEMBRE '!L35</f>
        <v>35</v>
      </c>
      <c r="Y35" s="374">
        <f t="shared" si="20"/>
        <v>0</v>
      </c>
      <c r="Z35" s="381">
        <f>+'DICIEMBRE '!O35</f>
        <v>120</v>
      </c>
      <c r="AA35" s="374">
        <f t="shared" si="21"/>
        <v>0</v>
      </c>
      <c r="AB35" s="381">
        <f>+'DICIEMBRE '!R35</f>
        <v>51</v>
      </c>
      <c r="AC35" s="374">
        <f t="shared" si="22"/>
        <v>0</v>
      </c>
      <c r="AD35" s="375">
        <f t="shared" si="23"/>
        <v>0.42499999999999999</v>
      </c>
      <c r="AE35" s="375">
        <f t="shared" si="24"/>
        <v>0</v>
      </c>
    </row>
    <row r="36" spans="1:31" s="112" customFormat="1">
      <c r="A36" s="111"/>
      <c r="B36" s="548" t="s">
        <v>31</v>
      </c>
      <c r="C36" s="556"/>
      <c r="D36" s="557"/>
      <c r="E36" s="541"/>
      <c r="F36" s="542"/>
      <c r="G36" s="551"/>
      <c r="H36" s="513"/>
      <c r="I36" s="665"/>
      <c r="J36" s="668"/>
      <c r="K36" s="673"/>
      <c r="L36" s="513"/>
      <c r="M36" s="513"/>
      <c r="N36" s="513"/>
      <c r="O36" s="665"/>
      <c r="P36" s="668"/>
      <c r="Q36" s="668"/>
      <c r="R36" s="665"/>
      <c r="S36" s="668"/>
      <c r="T36" s="673"/>
      <c r="U36" s="115"/>
      <c r="V36" s="374"/>
      <c r="W36" s="374"/>
      <c r="X36" s="381"/>
      <c r="Y36" s="383"/>
      <c r="Z36" s="381"/>
      <c r="AA36" s="381"/>
      <c r="AB36" s="381"/>
      <c r="AC36" s="381"/>
      <c r="AD36" s="375"/>
      <c r="AE36" s="375"/>
    </row>
    <row r="37" spans="1:31" s="112" customFormat="1">
      <c r="A37" s="111"/>
      <c r="B37" s="538" t="s">
        <v>32</v>
      </c>
      <c r="C37" s="553"/>
      <c r="D37" s="554"/>
      <c r="E37" s="541" t="s">
        <v>25</v>
      </c>
      <c r="F37" s="542"/>
      <c r="G37" s="551">
        <v>6</v>
      </c>
      <c r="H37" s="513"/>
      <c r="I37" s="665">
        <f>+'OCTUBRE '!I37:K37+NOVIEMBRE!I37+'DICIEMBRE '!I37:K37</f>
        <v>2</v>
      </c>
      <c r="J37" s="668"/>
      <c r="K37" s="673"/>
      <c r="L37" s="758">
        <f>+'OCTUBRE '!L37+NOVIEMBRE!L37+'DICIEMBRE '!L37</f>
        <v>2</v>
      </c>
      <c r="M37" s="759"/>
      <c r="N37" s="759"/>
      <c r="O37" s="665">
        <f>+I37+'3 TRIMESTRE MFH'!O37:Q37</f>
        <v>6</v>
      </c>
      <c r="P37" s="668"/>
      <c r="Q37" s="668"/>
      <c r="R37" s="665">
        <f>+L37+'AGOSTO (2)'!R37:T37</f>
        <v>7</v>
      </c>
      <c r="S37" s="668"/>
      <c r="T37" s="673"/>
      <c r="U37" s="115">
        <f t="shared" si="0"/>
        <v>1.1666666666666667</v>
      </c>
      <c r="V37" s="374">
        <f>+'OCTUBRE '!I37+NOVIEMBRE!I37+'DICIEMBRE '!I37</f>
        <v>2</v>
      </c>
      <c r="W37" s="374">
        <f>+I37-V37</f>
        <v>0</v>
      </c>
      <c r="X37" s="381">
        <f>+'OCTUBRE '!L37+NOVIEMBRE!L37+'DICIEMBRE '!L37</f>
        <v>2</v>
      </c>
      <c r="Y37" s="374">
        <f>+L37-X37</f>
        <v>0</v>
      </c>
      <c r="Z37" s="381">
        <f>+'DICIEMBRE '!O37</f>
        <v>6</v>
      </c>
      <c r="AA37" s="374">
        <f>+O37-Z37</f>
        <v>0</v>
      </c>
      <c r="AB37" s="381">
        <f>+'DICIEMBRE '!R37</f>
        <v>7</v>
      </c>
      <c r="AC37" s="374">
        <f>+R37-AB37</f>
        <v>0</v>
      </c>
      <c r="AD37" s="375">
        <f>+AB37/G37</f>
        <v>1.1666666666666667</v>
      </c>
      <c r="AE37" s="375">
        <f>+U37-AD37</f>
        <v>0</v>
      </c>
    </row>
    <row r="38" spans="1:31" s="112" customFormat="1">
      <c r="A38" s="111"/>
      <c r="B38" s="548" t="s">
        <v>33</v>
      </c>
      <c r="C38" s="556"/>
      <c r="D38" s="557"/>
      <c r="E38" s="541"/>
      <c r="F38" s="558"/>
      <c r="G38" s="513"/>
      <c r="H38" s="514"/>
      <c r="I38" s="665"/>
      <c r="J38" s="666"/>
      <c r="K38" s="667"/>
      <c r="L38" s="513"/>
      <c r="M38" s="514"/>
      <c r="N38" s="514"/>
      <c r="O38" s="665"/>
      <c r="P38" s="666"/>
      <c r="Q38" s="666"/>
      <c r="R38" s="665"/>
      <c r="S38" s="666"/>
      <c r="T38" s="667"/>
      <c r="U38" s="115"/>
      <c r="V38" s="374"/>
      <c r="W38" s="374"/>
      <c r="X38" s="381"/>
      <c r="Y38" s="383"/>
      <c r="Z38" s="381"/>
      <c r="AA38" s="381"/>
      <c r="AB38" s="381"/>
      <c r="AC38" s="381"/>
      <c r="AD38" s="375"/>
      <c r="AE38" s="375"/>
    </row>
    <row r="39" spans="1:31" s="112" customFormat="1" ht="14.25" customHeight="1">
      <c r="A39" s="111"/>
      <c r="B39" s="538" t="s">
        <v>59</v>
      </c>
      <c r="C39" s="553"/>
      <c r="D39" s="554"/>
      <c r="E39" s="541" t="s">
        <v>25</v>
      </c>
      <c r="F39" s="542"/>
      <c r="G39" s="551">
        <v>12</v>
      </c>
      <c r="H39" s="513"/>
      <c r="I39" s="665">
        <f>+'OCTUBRE '!I39:K39+NOVIEMBRE!I39+'DICIEMBRE '!I39:K39</f>
        <v>3</v>
      </c>
      <c r="J39" s="668"/>
      <c r="K39" s="673"/>
      <c r="L39" s="758">
        <f>+'OCTUBRE '!L39+NOVIEMBRE!L39+'DICIEMBRE '!L39</f>
        <v>3</v>
      </c>
      <c r="M39" s="759"/>
      <c r="N39" s="759"/>
      <c r="O39" s="665">
        <f>+I39+'3 TRIMESTRE MFH'!O39:Q39</f>
        <v>12</v>
      </c>
      <c r="P39" s="668"/>
      <c r="Q39" s="668"/>
      <c r="R39" s="665">
        <v>12</v>
      </c>
      <c r="S39" s="668"/>
      <c r="T39" s="673"/>
      <c r="U39" s="115">
        <f t="shared" si="0"/>
        <v>1</v>
      </c>
      <c r="V39" s="374">
        <f>+'OCTUBRE '!I39+NOVIEMBRE!I39+'DICIEMBRE '!I39</f>
        <v>3</v>
      </c>
      <c r="W39" s="374">
        <f t="shared" ref="W39:W40" si="25">+I39-V39</f>
        <v>0</v>
      </c>
      <c r="X39" s="381">
        <f>+'OCTUBRE '!L39+NOVIEMBRE!L39+'DICIEMBRE '!L39</f>
        <v>3</v>
      </c>
      <c r="Y39" s="374">
        <f t="shared" ref="Y39:Y40" si="26">+L39-X39</f>
        <v>0</v>
      </c>
      <c r="Z39" s="381">
        <f>+'DICIEMBRE '!O39</f>
        <v>12</v>
      </c>
      <c r="AA39" s="374">
        <f t="shared" ref="AA39:AA40" si="27">+O39-Z39</f>
        <v>0</v>
      </c>
      <c r="AB39" s="381">
        <f>+'DICIEMBRE '!R39</f>
        <v>12</v>
      </c>
      <c r="AC39" s="374">
        <f t="shared" ref="AC39:AC40" si="28">+R39-AB39</f>
        <v>0</v>
      </c>
      <c r="AD39" s="375">
        <f t="shared" ref="AD39:AD40" si="29">+AB39/G39</f>
        <v>1</v>
      </c>
      <c r="AE39" s="375">
        <f t="shared" ref="AE39:AE40" si="30">+U39-AD39</f>
        <v>0</v>
      </c>
    </row>
    <row r="40" spans="1:31" s="112" customFormat="1">
      <c r="A40" s="111"/>
      <c r="B40" s="538" t="s">
        <v>34</v>
      </c>
      <c r="C40" s="553"/>
      <c r="D40" s="554"/>
      <c r="E40" s="541" t="s">
        <v>25</v>
      </c>
      <c r="F40" s="542"/>
      <c r="G40" s="551">
        <v>12</v>
      </c>
      <c r="H40" s="513"/>
      <c r="I40" s="665">
        <f>+'OCTUBRE '!I40:K40+NOVIEMBRE!I40+'DICIEMBRE '!I40:K40</f>
        <v>3</v>
      </c>
      <c r="J40" s="668"/>
      <c r="K40" s="673"/>
      <c r="L40" s="758">
        <f>+'OCTUBRE '!L40+NOVIEMBRE!L40+'DICIEMBRE '!L40</f>
        <v>3</v>
      </c>
      <c r="M40" s="759"/>
      <c r="N40" s="759"/>
      <c r="O40" s="665">
        <f>+I40+'3 TRIMESTRE MFH'!O40:Q40</f>
        <v>12</v>
      </c>
      <c r="P40" s="668"/>
      <c r="Q40" s="668"/>
      <c r="R40" s="665">
        <v>12</v>
      </c>
      <c r="S40" s="668"/>
      <c r="T40" s="673"/>
      <c r="U40" s="115">
        <f t="shared" si="0"/>
        <v>1</v>
      </c>
      <c r="V40" s="374">
        <f>+'OCTUBRE '!I40+NOVIEMBRE!I40+'DICIEMBRE '!I40</f>
        <v>3</v>
      </c>
      <c r="W40" s="374">
        <f t="shared" si="25"/>
        <v>0</v>
      </c>
      <c r="X40" s="381">
        <f>+'OCTUBRE '!L40+NOVIEMBRE!L40+'DICIEMBRE '!L40</f>
        <v>3</v>
      </c>
      <c r="Y40" s="374">
        <f t="shared" si="26"/>
        <v>0</v>
      </c>
      <c r="Z40" s="381">
        <f>+'DICIEMBRE '!O40</f>
        <v>12</v>
      </c>
      <c r="AA40" s="374">
        <f t="shared" si="27"/>
        <v>0</v>
      </c>
      <c r="AB40" s="381">
        <f>+'DICIEMBRE '!R40</f>
        <v>12</v>
      </c>
      <c r="AC40" s="374">
        <f t="shared" si="28"/>
        <v>0</v>
      </c>
      <c r="AD40" s="375">
        <f t="shared" si="29"/>
        <v>1</v>
      </c>
      <c r="AE40" s="375">
        <f t="shared" si="30"/>
        <v>0</v>
      </c>
    </row>
    <row r="41" spans="1:31" s="112" customFormat="1">
      <c r="A41" s="111"/>
      <c r="B41" s="548" t="s">
        <v>35</v>
      </c>
      <c r="C41" s="549"/>
      <c r="D41" s="550"/>
      <c r="E41" s="541"/>
      <c r="F41" s="542"/>
      <c r="G41" s="513"/>
      <c r="H41" s="514"/>
      <c r="I41" s="665"/>
      <c r="J41" s="666"/>
      <c r="K41" s="667"/>
      <c r="L41" s="513"/>
      <c r="M41" s="514"/>
      <c r="N41" s="514"/>
      <c r="O41" s="665"/>
      <c r="P41" s="666"/>
      <c r="Q41" s="666"/>
      <c r="R41" s="665"/>
      <c r="S41" s="666"/>
      <c r="T41" s="667"/>
      <c r="U41" s="115"/>
      <c r="V41" s="374"/>
      <c r="W41" s="374"/>
      <c r="X41" s="381"/>
      <c r="Y41" s="383"/>
      <c r="Z41" s="381"/>
      <c r="AA41" s="381"/>
      <c r="AB41" s="381"/>
      <c r="AC41" s="381"/>
      <c r="AD41" s="375"/>
      <c r="AE41" s="375"/>
    </row>
    <row r="42" spans="1:31" s="112" customFormat="1" ht="15.75" thickBot="1">
      <c r="A42" s="111"/>
      <c r="B42" s="538" t="s">
        <v>35</v>
      </c>
      <c r="C42" s="539"/>
      <c r="D42" s="540"/>
      <c r="E42" s="541" t="s">
        <v>25</v>
      </c>
      <c r="F42" s="542"/>
      <c r="G42" s="513">
        <v>1</v>
      </c>
      <c r="H42" s="514"/>
      <c r="I42" s="679">
        <f>+'OCTUBRE '!I42:K42+NOVIEMBRE!I42+'DICIEMBRE '!I42:K42</f>
        <v>1</v>
      </c>
      <c r="J42" s="680"/>
      <c r="K42" s="681"/>
      <c r="L42" s="758">
        <f>+'OCTUBRE '!L42+NOVIEMBRE!L42+'DICIEMBRE '!L42</f>
        <v>1</v>
      </c>
      <c r="M42" s="759"/>
      <c r="N42" s="759"/>
      <c r="O42" s="679">
        <f>+I42+'3 TRIMESTRE MFH'!O42:Q42</f>
        <v>1</v>
      </c>
      <c r="P42" s="680"/>
      <c r="Q42" s="680"/>
      <c r="R42" s="669">
        <f>+'DICIEMBRE '!R42:T42</f>
        <v>1</v>
      </c>
      <c r="S42" s="670"/>
      <c r="T42" s="671"/>
      <c r="U42" s="115">
        <f t="shared" si="0"/>
        <v>1</v>
      </c>
      <c r="V42" s="374">
        <f>+'OCTUBRE '!I42+NOVIEMBRE!I42+'DICIEMBRE '!I42</f>
        <v>1</v>
      </c>
      <c r="W42" s="374">
        <f>+I42-V42</f>
        <v>0</v>
      </c>
      <c r="X42" s="381">
        <f>+'OCTUBRE '!L42+NOVIEMBRE!L42+'DICIEMBRE '!L42</f>
        <v>1</v>
      </c>
      <c r="Y42" s="374">
        <f>+L42-X42</f>
        <v>0</v>
      </c>
      <c r="Z42" s="381">
        <f>+'DICIEMBRE '!O42</f>
        <v>1</v>
      </c>
      <c r="AA42" s="374">
        <f>+O42-Z42</f>
        <v>0</v>
      </c>
      <c r="AB42" s="381">
        <f>+'DICIEMBRE '!R42</f>
        <v>1</v>
      </c>
      <c r="AC42" s="374">
        <f>+R42-AB42</f>
        <v>0</v>
      </c>
      <c r="AD42" s="375">
        <f>+AB42/G42</f>
        <v>1</v>
      </c>
      <c r="AE42" s="375">
        <f>+U42-AD42</f>
        <v>0</v>
      </c>
    </row>
    <row r="43" spans="1:31" ht="15.75" thickBot="1">
      <c r="A43" s="349"/>
      <c r="B43" s="515" t="s">
        <v>36</v>
      </c>
      <c r="C43" s="516"/>
      <c r="D43" s="516"/>
      <c r="E43" s="516"/>
      <c r="F43" s="516"/>
      <c r="G43" s="517"/>
      <c r="H43" s="518"/>
      <c r="I43" s="518"/>
      <c r="J43" s="518"/>
      <c r="K43" s="518"/>
      <c r="L43" s="518"/>
      <c r="M43" s="518"/>
      <c r="N43" s="519"/>
      <c r="O43" s="517"/>
      <c r="P43" s="518"/>
      <c r="Q43" s="518"/>
      <c r="R43" s="518"/>
      <c r="S43" s="518"/>
      <c r="T43" s="518"/>
      <c r="U43" s="519"/>
      <c r="V43" s="374"/>
      <c r="W43" s="374"/>
      <c r="X43" s="381"/>
      <c r="Y43" s="383"/>
      <c r="Z43" s="381"/>
      <c r="AA43" s="381"/>
      <c r="AB43" s="381"/>
      <c r="AC43" s="381"/>
      <c r="AD43" s="375"/>
      <c r="AE43" s="375"/>
    </row>
    <row r="44" spans="1:31" ht="15.75" thickBot="1">
      <c r="B44" s="5"/>
      <c r="C44" s="6"/>
      <c r="D44" s="7"/>
      <c r="E44" s="8"/>
      <c r="F44" s="9"/>
      <c r="G44" s="10"/>
      <c r="H44" s="11"/>
      <c r="I44" s="12"/>
      <c r="J44" s="12"/>
      <c r="K44" s="13"/>
      <c r="L44" s="12"/>
      <c r="M44" s="13"/>
      <c r="N44" s="12"/>
      <c r="O44" s="12"/>
      <c r="P44" s="12"/>
      <c r="Q44" s="12"/>
      <c r="R44" s="13"/>
      <c r="S44" s="12"/>
      <c r="T44" s="10"/>
      <c r="U44" s="12"/>
      <c r="W44" s="373"/>
      <c r="X44" s="373"/>
    </row>
    <row r="45" spans="1:31" ht="16.5" thickBot="1">
      <c r="A45" s="349"/>
      <c r="B45" s="520" t="s">
        <v>37</v>
      </c>
      <c r="C45" s="521"/>
      <c r="D45" s="521"/>
      <c r="E45" s="521"/>
      <c r="F45" s="522"/>
      <c r="G45" s="526" t="s">
        <v>38</v>
      </c>
      <c r="H45" s="527"/>
      <c r="I45" s="527"/>
      <c r="J45" s="527"/>
      <c r="K45" s="527"/>
      <c r="L45" s="527"/>
      <c r="M45" s="527"/>
      <c r="N45" s="527"/>
      <c r="O45" s="527"/>
      <c r="P45" s="527"/>
      <c r="Q45" s="527"/>
      <c r="R45" s="527"/>
      <c r="S45" s="527"/>
      <c r="T45" s="527"/>
      <c r="U45" s="528"/>
      <c r="V45" s="52"/>
      <c r="W45" s="52"/>
      <c r="X45" s="52"/>
      <c r="Y45" s="52"/>
      <c r="Z45" s="52"/>
      <c r="AA45" s="52"/>
      <c r="AB45" s="52"/>
      <c r="AC45" s="52"/>
      <c r="AD45" s="375"/>
      <c r="AE45" s="394"/>
    </row>
    <row r="46" spans="1:31" ht="15.75" customHeight="1" thickBot="1">
      <c r="A46" s="349"/>
      <c r="B46" s="523"/>
      <c r="C46" s="524"/>
      <c r="D46" s="524"/>
      <c r="E46" s="524"/>
      <c r="F46" s="525"/>
      <c r="G46" s="529" t="s">
        <v>39</v>
      </c>
      <c r="H46" s="530"/>
      <c r="I46" s="497" t="s">
        <v>85</v>
      </c>
      <c r="J46" s="485"/>
      <c r="K46" s="485"/>
      <c r="L46" s="485"/>
      <c r="M46" s="485"/>
      <c r="N46" s="486"/>
      <c r="O46" s="599" t="s">
        <v>86</v>
      </c>
      <c r="P46" s="600"/>
      <c r="Q46" s="600"/>
      <c r="R46" s="600"/>
      <c r="S46" s="600"/>
      <c r="T46" s="600"/>
      <c r="U46" s="601"/>
      <c r="V46" s="52"/>
      <c r="W46" s="52"/>
      <c r="X46" s="52"/>
      <c r="Y46" s="52"/>
      <c r="Z46" s="52"/>
      <c r="AA46" s="52"/>
      <c r="AB46" s="52"/>
      <c r="AC46" s="52"/>
      <c r="AD46" s="375"/>
      <c r="AE46" s="394"/>
    </row>
    <row r="47" spans="1:31" ht="15.75" customHeight="1" thickBot="1">
      <c r="A47" s="349"/>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137</v>
      </c>
      <c r="W47" s="607"/>
      <c r="X47" s="606" t="s">
        <v>138</v>
      </c>
      <c r="Y47" s="607"/>
      <c r="Z47" s="606" t="s">
        <v>139</v>
      </c>
      <c r="AA47" s="607"/>
      <c r="AB47" s="606" t="s">
        <v>140</v>
      </c>
      <c r="AC47" s="607"/>
      <c r="AD47" s="606" t="s">
        <v>136</v>
      </c>
      <c r="AE47" s="607"/>
    </row>
    <row r="48" spans="1:31" ht="30" customHeight="1" thickBot="1">
      <c r="A48" s="349"/>
      <c r="B48" s="523"/>
      <c r="C48" s="524"/>
      <c r="D48" s="524"/>
      <c r="E48" s="524"/>
      <c r="F48" s="525"/>
      <c r="G48" s="533"/>
      <c r="H48" s="534"/>
      <c r="I48" s="323" t="s">
        <v>41</v>
      </c>
      <c r="J48" s="322" t="s">
        <v>42</v>
      </c>
      <c r="K48" s="322" t="s">
        <v>43</v>
      </c>
      <c r="L48" s="323" t="s">
        <v>41</v>
      </c>
      <c r="M48" s="322" t="s">
        <v>42</v>
      </c>
      <c r="N48" s="324" t="s">
        <v>43</v>
      </c>
      <c r="O48" s="14" t="s">
        <v>41</v>
      </c>
      <c r="P48" s="323" t="s">
        <v>42</v>
      </c>
      <c r="Q48" s="15" t="s">
        <v>43</v>
      </c>
      <c r="R48" s="16" t="s">
        <v>41</v>
      </c>
      <c r="S48" s="330" t="s">
        <v>42</v>
      </c>
      <c r="T48" s="322" t="s">
        <v>43</v>
      </c>
      <c r="U48" s="509"/>
      <c r="V48" s="608"/>
      <c r="W48" s="609"/>
      <c r="X48" s="608"/>
      <c r="Y48" s="609"/>
      <c r="Z48" s="608"/>
      <c r="AA48" s="609"/>
      <c r="AB48" s="608"/>
      <c r="AC48" s="609"/>
      <c r="AD48" s="608"/>
      <c r="AE48" s="609"/>
    </row>
    <row r="49" spans="1:31" ht="15.75" thickBot="1">
      <c r="A49" s="349"/>
      <c r="B49" s="651" t="s">
        <v>44</v>
      </c>
      <c r="C49" s="652"/>
      <c r="D49" s="652"/>
      <c r="E49" s="652"/>
      <c r="F49" s="652"/>
      <c r="G49" s="652"/>
      <c r="H49" s="652"/>
      <c r="I49" s="652"/>
      <c r="J49" s="652"/>
      <c r="K49" s="652"/>
      <c r="L49" s="652"/>
      <c r="M49" s="652"/>
      <c r="N49" s="652"/>
      <c r="O49" s="652"/>
      <c r="P49" s="652"/>
      <c r="Q49" s="652"/>
      <c r="R49" s="652"/>
      <c r="S49" s="652"/>
      <c r="T49" s="652"/>
      <c r="U49" s="653"/>
    </row>
    <row r="50" spans="1:31" ht="15.75" thickBot="1">
      <c r="A50" s="4"/>
      <c r="B50" s="510" t="s">
        <v>22</v>
      </c>
      <c r="C50" s="511"/>
      <c r="D50" s="511"/>
      <c r="E50" s="511"/>
      <c r="F50" s="511"/>
      <c r="G50" s="512"/>
      <c r="H50" s="512"/>
      <c r="I50" s="329"/>
      <c r="J50" s="329"/>
      <c r="K50" s="329"/>
      <c r="L50" s="329"/>
      <c r="M50" s="329"/>
      <c r="N50" s="329"/>
      <c r="O50" s="329"/>
      <c r="P50" s="329"/>
      <c r="Q50" s="329"/>
      <c r="R50" s="329"/>
      <c r="S50" s="329"/>
      <c r="T50" s="329"/>
      <c r="U50" s="104"/>
    </row>
    <row r="51" spans="1:31" ht="33.75" customHeight="1">
      <c r="A51" s="4"/>
      <c r="B51" s="417" t="s">
        <v>88</v>
      </c>
      <c r="C51" s="502"/>
      <c r="D51" s="502"/>
      <c r="E51" s="502"/>
      <c r="F51" s="419"/>
      <c r="G51" s="640">
        <v>5000</v>
      </c>
      <c r="H51" s="641"/>
      <c r="I51" s="139"/>
      <c r="J51" s="147">
        <f>+'OCTUBRE '!J51+NOVIEMBRE!J51+'DICIEMBRE '!J51</f>
        <v>0</v>
      </c>
      <c r="K51" s="42"/>
      <c r="L51" s="75"/>
      <c r="M51" s="401">
        <f>+'OCTUBRE '!M51+NOVIEMBRE!M51+'DICIEMBRE '!M51</f>
        <v>5000.18</v>
      </c>
      <c r="N51" s="75"/>
      <c r="O51" s="42"/>
      <c r="P51" s="75">
        <v>5000</v>
      </c>
      <c r="Q51" s="42"/>
      <c r="R51" s="75"/>
      <c r="S51" s="150">
        <v>5000.18</v>
      </c>
      <c r="T51" s="309"/>
      <c r="U51" s="310">
        <f t="shared" ref="U51:U72" si="31">S51*100/G51/100</f>
        <v>1.0000360000000001</v>
      </c>
      <c r="V51" s="52">
        <f>+'OCTUBRE '!J51+NOVIEMBRE!J51+'DICIEMBRE '!J51</f>
        <v>0</v>
      </c>
      <c r="W51" s="52">
        <f>+J51-V51</f>
        <v>0</v>
      </c>
      <c r="X51" s="52">
        <f>+'OCTUBRE '!M51+NOVIEMBRE!M51+'DICIEMBRE '!M51</f>
        <v>5000.18</v>
      </c>
      <c r="Y51" s="52">
        <f>+M51-X51</f>
        <v>0</v>
      </c>
      <c r="Z51" s="52">
        <f>+'DICIEMBRE '!P51</f>
        <v>5000</v>
      </c>
      <c r="AA51" s="52">
        <f>+P51-Z51</f>
        <v>0</v>
      </c>
      <c r="AB51" s="52">
        <f>+'DICIEMBRE '!S51</f>
        <v>5000.18</v>
      </c>
      <c r="AC51" s="52">
        <f>+S51-AB51</f>
        <v>0</v>
      </c>
      <c r="AD51" s="375">
        <f>+AB51/G51</f>
        <v>1.0000360000000001</v>
      </c>
      <c r="AE51" s="394">
        <f>+U51-AD51</f>
        <v>0</v>
      </c>
    </row>
    <row r="52" spans="1:31" ht="15.75" customHeight="1">
      <c r="A52" s="4"/>
      <c r="B52" s="417" t="s">
        <v>89</v>
      </c>
      <c r="C52" s="418"/>
      <c r="D52" s="418"/>
      <c r="E52" s="418"/>
      <c r="F52" s="419"/>
      <c r="G52" s="640">
        <v>138000</v>
      </c>
      <c r="H52" s="641"/>
      <c r="I52" s="139">
        <v>0</v>
      </c>
      <c r="J52" s="147">
        <f>+'OCTUBRE '!J52+NOVIEMBRE!J52+'DICIEMBRE '!J52</f>
        <v>34500</v>
      </c>
      <c r="K52" s="42">
        <v>0</v>
      </c>
      <c r="L52" s="75">
        <v>0</v>
      </c>
      <c r="M52" s="400">
        <f>+'OCTUBRE '!M52+NOVIEMBRE!M52+'DICIEMBRE '!M52</f>
        <v>37784.130000000005</v>
      </c>
      <c r="N52" s="75">
        <v>0</v>
      </c>
      <c r="O52" s="42">
        <v>0</v>
      </c>
      <c r="P52" s="75">
        <v>138000</v>
      </c>
      <c r="Q52" s="42">
        <v>0</v>
      </c>
      <c r="R52" s="75">
        <v>0</v>
      </c>
      <c r="S52" s="390">
        <f>+'DICIEMBRE '!S52</f>
        <v>137999.91</v>
      </c>
      <c r="T52" s="75">
        <v>0</v>
      </c>
      <c r="U52" s="311">
        <f t="shared" si="31"/>
        <v>0.9999993478260869</v>
      </c>
      <c r="V52" s="52">
        <f>+'OCTUBRE '!J52+NOVIEMBRE!J52+'DICIEMBRE '!J52</f>
        <v>34500</v>
      </c>
      <c r="W52" s="52">
        <f t="shared" ref="W52" si="32">+J52-V52</f>
        <v>0</v>
      </c>
      <c r="X52" s="52">
        <f>+'OCTUBRE '!M52+NOVIEMBRE!M52+'DICIEMBRE '!M52</f>
        <v>37784.130000000005</v>
      </c>
      <c r="Y52" s="52">
        <f t="shared" ref="Y52" si="33">+M52-X52</f>
        <v>0</v>
      </c>
      <c r="Z52" s="52">
        <f>+'DICIEMBRE '!P52</f>
        <v>138000</v>
      </c>
      <c r="AA52" s="52">
        <f t="shared" ref="AA52" si="34">+P52-Z52</f>
        <v>0</v>
      </c>
      <c r="AB52" s="52">
        <f>+'DICIEMBRE '!S52</f>
        <v>137999.91</v>
      </c>
      <c r="AC52" s="52">
        <f t="shared" ref="AC52" si="35">+S52-AB52</f>
        <v>0</v>
      </c>
      <c r="AD52" s="375">
        <f t="shared" ref="AD52" si="36">+AB52/G52</f>
        <v>0.99999934782608702</v>
      </c>
      <c r="AE52" s="394">
        <f t="shared" ref="AE52" si="37">+U52-AD52</f>
        <v>0</v>
      </c>
    </row>
    <row r="53" spans="1:31" ht="15.75" customHeight="1">
      <c r="A53" s="4"/>
      <c r="B53" s="417" t="s">
        <v>90</v>
      </c>
      <c r="C53" s="418"/>
      <c r="D53" s="418"/>
      <c r="E53" s="418"/>
      <c r="F53" s="419"/>
      <c r="G53" s="640">
        <v>6500</v>
      </c>
      <c r="H53" s="641"/>
      <c r="I53" s="139"/>
      <c r="J53" s="147">
        <f>+'OCTUBRE '!J53+NOVIEMBRE!J53+'DICIEMBRE '!J53</f>
        <v>6500</v>
      </c>
      <c r="K53" s="42"/>
      <c r="L53" s="75"/>
      <c r="M53" s="400">
        <f>+'OCTUBRE '!M53+NOVIEMBRE!M53+'DICIEMBRE '!M53</f>
        <v>6500</v>
      </c>
      <c r="N53" s="75"/>
      <c r="O53" s="42"/>
      <c r="P53" s="75">
        <v>6500</v>
      </c>
      <c r="Q53" s="42"/>
      <c r="R53" s="75"/>
      <c r="S53" s="150">
        <v>6500</v>
      </c>
      <c r="T53" s="75"/>
      <c r="U53" s="311">
        <f t="shared" si="31"/>
        <v>1</v>
      </c>
      <c r="V53" s="52">
        <f>+'OCTUBRE '!J53+NOVIEMBRE!J53+'DICIEMBRE '!J53</f>
        <v>6500</v>
      </c>
      <c r="W53" s="52">
        <f t="shared" ref="W53:W69" si="38">+J53-V53</f>
        <v>0</v>
      </c>
      <c r="X53" s="52">
        <f>+'OCTUBRE '!M53+NOVIEMBRE!M53+'DICIEMBRE '!M53</f>
        <v>6500</v>
      </c>
      <c r="Y53" s="52">
        <f t="shared" ref="Y53:Y69" si="39">+M53-X53</f>
        <v>0</v>
      </c>
      <c r="Z53" s="52">
        <f>+'DICIEMBRE '!P53</f>
        <v>6500</v>
      </c>
      <c r="AA53" s="52">
        <f t="shared" ref="AA53:AA69" si="40">+P53-Z53</f>
        <v>0</v>
      </c>
      <c r="AB53" s="52">
        <f>+'DICIEMBRE '!S53</f>
        <v>6500</v>
      </c>
      <c r="AC53" s="52">
        <f t="shared" ref="AC53:AC69" si="41">+S53-AB53</f>
        <v>0</v>
      </c>
      <c r="AD53" s="375">
        <f t="shared" ref="AD53:AD69" si="42">+AB53/G53</f>
        <v>1</v>
      </c>
      <c r="AE53" s="394">
        <f t="shared" ref="AE53:AE69" si="43">+U53-AD53</f>
        <v>0</v>
      </c>
    </row>
    <row r="54" spans="1:31" ht="25.5" customHeight="1">
      <c r="A54" s="4"/>
      <c r="B54" s="417" t="s">
        <v>91</v>
      </c>
      <c r="C54" s="418"/>
      <c r="D54" s="418"/>
      <c r="E54" s="418"/>
      <c r="F54" s="419"/>
      <c r="G54" s="640">
        <v>6000</v>
      </c>
      <c r="H54" s="641"/>
      <c r="I54" s="139"/>
      <c r="J54" s="147">
        <f>+'OCTUBRE '!J54+NOVIEMBRE!J54+'DICIEMBRE '!J54</f>
        <v>0</v>
      </c>
      <c r="K54" s="42"/>
      <c r="L54" s="75"/>
      <c r="M54" s="42">
        <v>0</v>
      </c>
      <c r="N54" s="75"/>
      <c r="O54" s="42"/>
      <c r="P54" s="75">
        <v>6000</v>
      </c>
      <c r="Q54" s="42"/>
      <c r="R54" s="75"/>
      <c r="S54" s="150">
        <f>+M54+'SEPTIEMBRE (2)'!S54</f>
        <v>6000</v>
      </c>
      <c r="T54" s="75"/>
      <c r="U54" s="311">
        <f t="shared" si="31"/>
        <v>1</v>
      </c>
      <c r="V54" s="52">
        <f>+'OCTUBRE '!J54+NOVIEMBRE!J54+'DICIEMBRE '!J54</f>
        <v>0</v>
      </c>
      <c r="W54" s="52">
        <f t="shared" si="38"/>
        <v>0</v>
      </c>
      <c r="X54" s="52">
        <f>+'OCTUBRE '!M54+NOVIEMBRE!M54+'DICIEMBRE '!M54</f>
        <v>0</v>
      </c>
      <c r="Y54" s="52">
        <f t="shared" si="39"/>
        <v>0</v>
      </c>
      <c r="Z54" s="52">
        <f>+'DICIEMBRE '!P54</f>
        <v>6000</v>
      </c>
      <c r="AA54" s="52">
        <f t="shared" si="40"/>
        <v>0</v>
      </c>
      <c r="AB54" s="52">
        <f>+'DICIEMBRE '!S54</f>
        <v>6000</v>
      </c>
      <c r="AC54" s="52">
        <f t="shared" si="41"/>
        <v>0</v>
      </c>
      <c r="AD54" s="375">
        <f t="shared" si="42"/>
        <v>1</v>
      </c>
      <c r="AE54" s="394">
        <f t="shared" si="43"/>
        <v>0</v>
      </c>
    </row>
    <row r="55" spans="1:31" ht="15.75" customHeight="1">
      <c r="A55" s="4"/>
      <c r="B55" s="417" t="s">
        <v>92</v>
      </c>
      <c r="C55" s="418"/>
      <c r="D55" s="418"/>
      <c r="E55" s="418"/>
      <c r="F55" s="419"/>
      <c r="G55" s="640">
        <v>83028</v>
      </c>
      <c r="H55" s="641"/>
      <c r="I55" s="139"/>
      <c r="J55" s="147">
        <f>+'OCTUBRE '!J55+NOVIEMBRE!J55+'DICIEMBRE '!J55</f>
        <v>30492.600000000002</v>
      </c>
      <c r="K55" s="42"/>
      <c r="L55" s="75"/>
      <c r="M55" s="400">
        <f>+'OCTUBRE '!M55+NOVIEMBRE!M55+'DICIEMBRE '!M55</f>
        <v>17336</v>
      </c>
      <c r="N55" s="75"/>
      <c r="O55" s="42"/>
      <c r="P55" s="75">
        <v>83028</v>
      </c>
      <c r="Q55" s="42"/>
      <c r="R55" s="75"/>
      <c r="S55" s="150">
        <v>82928</v>
      </c>
      <c r="T55" s="75"/>
      <c r="U55" s="311">
        <f t="shared" si="31"/>
        <v>0.99879558703088112</v>
      </c>
      <c r="V55" s="52">
        <f>+'OCTUBRE '!J55+NOVIEMBRE!J55+'DICIEMBRE '!J55</f>
        <v>30492.600000000002</v>
      </c>
      <c r="W55" s="52">
        <f t="shared" si="38"/>
        <v>0</v>
      </c>
      <c r="X55" s="52">
        <f>+'OCTUBRE '!M55+NOVIEMBRE!M55+'DICIEMBRE '!M55</f>
        <v>17336</v>
      </c>
      <c r="Y55" s="52">
        <f t="shared" si="39"/>
        <v>0</v>
      </c>
      <c r="Z55" s="52">
        <f>+'DICIEMBRE '!P55</f>
        <v>83028</v>
      </c>
      <c r="AA55" s="52">
        <f t="shared" si="40"/>
        <v>0</v>
      </c>
      <c r="AB55" s="52">
        <f>+'DICIEMBRE '!S55</f>
        <v>82928</v>
      </c>
      <c r="AC55" s="52">
        <f t="shared" si="41"/>
        <v>0</v>
      </c>
      <c r="AD55" s="375">
        <f t="shared" si="42"/>
        <v>0.99879558703088112</v>
      </c>
      <c r="AE55" s="394">
        <f t="shared" si="43"/>
        <v>0</v>
      </c>
    </row>
    <row r="56" spans="1:31" ht="15.75" customHeight="1">
      <c r="A56" s="4"/>
      <c r="B56" s="417" t="s">
        <v>93</v>
      </c>
      <c r="C56" s="418"/>
      <c r="D56" s="418"/>
      <c r="E56" s="418"/>
      <c r="F56" s="419"/>
      <c r="G56" s="640">
        <v>30500</v>
      </c>
      <c r="H56" s="641"/>
      <c r="I56" s="139">
        <v>0</v>
      </c>
      <c r="J56" s="147">
        <f>+'OCTUBRE '!J56+NOVIEMBRE!J56+'DICIEMBRE '!J56</f>
        <v>30500</v>
      </c>
      <c r="K56" s="169"/>
      <c r="L56" s="102">
        <v>0</v>
      </c>
      <c r="M56" s="319">
        <v>30259.200000000001</v>
      </c>
      <c r="N56" s="170"/>
      <c r="O56" s="103">
        <v>0</v>
      </c>
      <c r="P56" s="320">
        <v>30500</v>
      </c>
      <c r="Q56" s="169"/>
      <c r="R56" s="102">
        <v>0</v>
      </c>
      <c r="S56" s="150">
        <f>+M56+'SEPTIEMBRE (2)'!S56</f>
        <v>30259.200000000001</v>
      </c>
      <c r="T56" s="170"/>
      <c r="U56" s="311">
        <f t="shared" si="31"/>
        <v>0.99210491803278689</v>
      </c>
      <c r="V56" s="52">
        <f>+'OCTUBRE '!J56+NOVIEMBRE!J56+'DICIEMBRE '!J56</f>
        <v>30500</v>
      </c>
      <c r="W56" s="52">
        <f t="shared" si="38"/>
        <v>0</v>
      </c>
      <c r="X56" s="52">
        <f>+'OCTUBRE '!M56+NOVIEMBRE!M56+'DICIEMBRE '!M56</f>
        <v>30259.200000000001</v>
      </c>
      <c r="Y56" s="52">
        <f t="shared" si="39"/>
        <v>0</v>
      </c>
      <c r="Z56" s="52">
        <f>+'DICIEMBRE '!P56</f>
        <v>30500</v>
      </c>
      <c r="AA56" s="52">
        <f t="shared" si="40"/>
        <v>0</v>
      </c>
      <c r="AB56" s="52">
        <f>+'DICIEMBRE '!S56</f>
        <v>30259.200000000001</v>
      </c>
      <c r="AC56" s="52">
        <f t="shared" si="41"/>
        <v>0</v>
      </c>
      <c r="AD56" s="375">
        <f t="shared" si="42"/>
        <v>0.99210491803278689</v>
      </c>
      <c r="AE56" s="394">
        <f t="shared" si="43"/>
        <v>0</v>
      </c>
    </row>
    <row r="57" spans="1:31" ht="15.75" customHeight="1">
      <c r="A57" s="4"/>
      <c r="B57" s="417" t="s">
        <v>94</v>
      </c>
      <c r="C57" s="418"/>
      <c r="D57" s="418"/>
      <c r="E57" s="418"/>
      <c r="F57" s="419"/>
      <c r="G57" s="640">
        <v>1900.23</v>
      </c>
      <c r="H57" s="641"/>
      <c r="I57" s="139"/>
      <c r="J57" s="147">
        <f>+'OCTUBRE '!J57+NOVIEMBRE!J57+'DICIEMBRE '!J57</f>
        <v>0</v>
      </c>
      <c r="K57" s="42"/>
      <c r="L57" s="75"/>
      <c r="M57" s="42">
        <v>1900.23</v>
      </c>
      <c r="N57" s="75"/>
      <c r="O57" s="42"/>
      <c r="P57" s="75">
        <v>1900.23</v>
      </c>
      <c r="Q57" s="42"/>
      <c r="R57" s="75"/>
      <c r="S57" s="150">
        <f>+M57+'SEPTIEMBRE (2)'!S57</f>
        <v>1900.23</v>
      </c>
      <c r="T57" s="75"/>
      <c r="U57" s="311">
        <f t="shared" si="31"/>
        <v>1</v>
      </c>
      <c r="V57" s="52">
        <f>+'OCTUBRE '!J57+NOVIEMBRE!J57+'DICIEMBRE '!J57</f>
        <v>0</v>
      </c>
      <c r="W57" s="52">
        <f t="shared" si="38"/>
        <v>0</v>
      </c>
      <c r="X57" s="52">
        <f>+'OCTUBRE '!M57+NOVIEMBRE!M57+'DICIEMBRE '!M57</f>
        <v>1900.23</v>
      </c>
      <c r="Y57" s="52">
        <f t="shared" si="39"/>
        <v>0</v>
      </c>
      <c r="Z57" s="52">
        <f>+'DICIEMBRE '!P57</f>
        <v>1900.23</v>
      </c>
      <c r="AA57" s="52">
        <f t="shared" si="40"/>
        <v>0</v>
      </c>
      <c r="AB57" s="52">
        <f>+'DICIEMBRE '!S57</f>
        <v>1900.23</v>
      </c>
      <c r="AC57" s="52">
        <f t="shared" si="41"/>
        <v>0</v>
      </c>
      <c r="AD57" s="375">
        <f t="shared" si="42"/>
        <v>1</v>
      </c>
      <c r="AE57" s="394">
        <f t="shared" si="43"/>
        <v>0</v>
      </c>
    </row>
    <row r="58" spans="1:31" ht="15.75" customHeight="1">
      <c r="A58" s="4"/>
      <c r="B58" s="417" t="s">
        <v>95</v>
      </c>
      <c r="C58" s="418"/>
      <c r="D58" s="418"/>
      <c r="E58" s="418"/>
      <c r="F58" s="419"/>
      <c r="G58" s="640">
        <v>1500</v>
      </c>
      <c r="H58" s="641"/>
      <c r="I58" s="139"/>
      <c r="J58" s="147">
        <f>+'OCTUBRE '!J58+NOVIEMBRE!J58+'DICIEMBRE '!J58</f>
        <v>0</v>
      </c>
      <c r="K58" s="42"/>
      <c r="L58" s="75"/>
      <c r="M58" s="42">
        <v>1500</v>
      </c>
      <c r="N58" s="75"/>
      <c r="O58" s="42"/>
      <c r="P58" s="75">
        <v>1500</v>
      </c>
      <c r="Q58" s="42"/>
      <c r="R58" s="75"/>
      <c r="S58" s="150">
        <v>1500</v>
      </c>
      <c r="T58" s="75"/>
      <c r="U58" s="311">
        <f t="shared" si="31"/>
        <v>1</v>
      </c>
      <c r="V58" s="52">
        <f>+'OCTUBRE '!J58+NOVIEMBRE!J58+'DICIEMBRE '!J58</f>
        <v>0</v>
      </c>
      <c r="W58" s="52">
        <f t="shared" si="38"/>
        <v>0</v>
      </c>
      <c r="X58" s="52">
        <f>+'OCTUBRE '!M58+NOVIEMBRE!M58+'DICIEMBRE '!M58</f>
        <v>1500</v>
      </c>
      <c r="Y58" s="52">
        <f t="shared" si="39"/>
        <v>0</v>
      </c>
      <c r="Z58" s="52">
        <f>+'DICIEMBRE '!P58</f>
        <v>1500</v>
      </c>
      <c r="AA58" s="52">
        <f t="shared" si="40"/>
        <v>0</v>
      </c>
      <c r="AB58" s="52">
        <f>+'DICIEMBRE '!S58</f>
        <v>1500</v>
      </c>
      <c r="AC58" s="52">
        <f t="shared" si="41"/>
        <v>0</v>
      </c>
      <c r="AD58" s="375">
        <f t="shared" si="42"/>
        <v>1</v>
      </c>
      <c r="AE58" s="394">
        <f t="shared" si="43"/>
        <v>0</v>
      </c>
    </row>
    <row r="59" spans="1:31" ht="15.75" customHeight="1">
      <c r="A59" s="4"/>
      <c r="B59" s="417" t="s">
        <v>96</v>
      </c>
      <c r="C59" s="418"/>
      <c r="D59" s="418"/>
      <c r="E59" s="418"/>
      <c r="F59" s="419"/>
      <c r="G59" s="640">
        <v>1362</v>
      </c>
      <c r="H59" s="641"/>
      <c r="I59" s="139"/>
      <c r="J59" s="147">
        <f>+'OCTUBRE '!J59+NOVIEMBRE!J59+'DICIEMBRE '!J59</f>
        <v>0</v>
      </c>
      <c r="K59" s="42"/>
      <c r="L59" s="75"/>
      <c r="M59" s="42">
        <v>0</v>
      </c>
      <c r="N59" s="75"/>
      <c r="O59" s="42"/>
      <c r="P59" s="75">
        <v>1362</v>
      </c>
      <c r="Q59" s="42"/>
      <c r="R59" s="75"/>
      <c r="S59" s="150">
        <f>+M59+'SEPTIEMBRE (2)'!S59</f>
        <v>1250.02</v>
      </c>
      <c r="T59" s="75"/>
      <c r="U59" s="311">
        <f t="shared" si="31"/>
        <v>0.91778267254038182</v>
      </c>
      <c r="V59" s="52">
        <f>+'OCTUBRE '!J59+NOVIEMBRE!J59+'DICIEMBRE '!J59</f>
        <v>0</v>
      </c>
      <c r="W59" s="52">
        <f t="shared" si="38"/>
        <v>0</v>
      </c>
      <c r="X59" s="52">
        <f>+'OCTUBRE '!M59+NOVIEMBRE!M59+'DICIEMBRE '!M59</f>
        <v>0</v>
      </c>
      <c r="Y59" s="52">
        <f t="shared" si="39"/>
        <v>0</v>
      </c>
      <c r="Z59" s="52">
        <f>+'DICIEMBRE '!P59</f>
        <v>1362</v>
      </c>
      <c r="AA59" s="52">
        <f t="shared" si="40"/>
        <v>0</v>
      </c>
      <c r="AB59" s="52">
        <f>+'DICIEMBRE '!S59</f>
        <v>1250.02</v>
      </c>
      <c r="AC59" s="52">
        <f t="shared" si="41"/>
        <v>0</v>
      </c>
      <c r="AD59" s="375">
        <f t="shared" si="42"/>
        <v>0.91778267254038182</v>
      </c>
      <c r="AE59" s="394">
        <f t="shared" si="43"/>
        <v>0</v>
      </c>
    </row>
    <row r="60" spans="1:31" ht="15.75" customHeight="1">
      <c r="A60" s="4"/>
      <c r="B60" s="417" t="s">
        <v>97</v>
      </c>
      <c r="C60" s="418"/>
      <c r="D60" s="418"/>
      <c r="E60" s="418"/>
      <c r="F60" s="419"/>
      <c r="G60" s="640">
        <v>3500</v>
      </c>
      <c r="H60" s="641"/>
      <c r="I60" s="139"/>
      <c r="J60" s="147">
        <f>+'OCTUBRE '!J60+NOVIEMBRE!J60+'DICIEMBRE '!J60</f>
        <v>0</v>
      </c>
      <c r="K60" s="42"/>
      <c r="L60" s="75"/>
      <c r="M60" s="42">
        <v>0</v>
      </c>
      <c r="N60" s="75"/>
      <c r="O60" s="42"/>
      <c r="P60" s="75">
        <v>3500</v>
      </c>
      <c r="Q60" s="42"/>
      <c r="R60" s="75"/>
      <c r="S60" s="150">
        <f>+M60+'SEPTIEMBRE (2)'!S60</f>
        <v>3248</v>
      </c>
      <c r="T60" s="75"/>
      <c r="U60" s="311">
        <f t="shared" si="31"/>
        <v>0.92799999999999994</v>
      </c>
      <c r="V60" s="52">
        <f>+'OCTUBRE '!J60+NOVIEMBRE!J60+'DICIEMBRE '!J60</f>
        <v>0</v>
      </c>
      <c r="W60" s="52">
        <f t="shared" si="38"/>
        <v>0</v>
      </c>
      <c r="X60" s="52">
        <f>+'OCTUBRE '!M60+NOVIEMBRE!M60+'DICIEMBRE '!M60</f>
        <v>0</v>
      </c>
      <c r="Y60" s="52">
        <f t="shared" si="39"/>
        <v>0</v>
      </c>
      <c r="Z60" s="52">
        <f>+'DICIEMBRE '!P60</f>
        <v>3500</v>
      </c>
      <c r="AA60" s="52">
        <f t="shared" si="40"/>
        <v>0</v>
      </c>
      <c r="AB60" s="52">
        <f>+'DICIEMBRE '!S60</f>
        <v>3248</v>
      </c>
      <c r="AC60" s="52">
        <f t="shared" si="41"/>
        <v>0</v>
      </c>
      <c r="AD60" s="375">
        <f t="shared" si="42"/>
        <v>0.92800000000000005</v>
      </c>
      <c r="AE60" s="394">
        <f t="shared" si="43"/>
        <v>0</v>
      </c>
    </row>
    <row r="61" spans="1:31" ht="16.5" customHeight="1">
      <c r="A61" s="4"/>
      <c r="B61" s="417" t="s">
        <v>98</v>
      </c>
      <c r="C61" s="418"/>
      <c r="D61" s="418"/>
      <c r="E61" s="418"/>
      <c r="F61" s="419"/>
      <c r="G61" s="640">
        <v>19000</v>
      </c>
      <c r="H61" s="641"/>
      <c r="I61" s="139"/>
      <c r="J61" s="147">
        <f>+'OCTUBRE '!J61+NOVIEMBRE!J61+'DICIEMBRE '!J61</f>
        <v>8000</v>
      </c>
      <c r="K61" s="42"/>
      <c r="L61" s="75"/>
      <c r="M61" s="400">
        <f>+'OCTUBRE '!M61+NOVIEMBRE!M61+'DICIEMBRE '!M61</f>
        <v>14721.73</v>
      </c>
      <c r="N61" s="75"/>
      <c r="O61" s="42"/>
      <c r="P61" s="75">
        <v>19000</v>
      </c>
      <c r="Q61" s="42"/>
      <c r="R61" s="75"/>
      <c r="S61" s="390">
        <f>+'DICIEMBRE '!S61</f>
        <v>19721.73</v>
      </c>
      <c r="T61" s="75"/>
      <c r="U61" s="311">
        <f t="shared" si="31"/>
        <v>1.0379857894736844</v>
      </c>
      <c r="V61" s="52">
        <f>+'OCTUBRE '!J61+NOVIEMBRE!J61+'DICIEMBRE '!J61</f>
        <v>8000</v>
      </c>
      <c r="W61" s="52">
        <f t="shared" si="38"/>
        <v>0</v>
      </c>
      <c r="X61" s="52">
        <f>+'OCTUBRE '!M61+NOVIEMBRE!M61+'DICIEMBRE '!M61</f>
        <v>14721.73</v>
      </c>
      <c r="Y61" s="52">
        <f t="shared" si="39"/>
        <v>0</v>
      </c>
      <c r="Z61" s="52">
        <f>+'DICIEMBRE '!P61</f>
        <v>19000</v>
      </c>
      <c r="AA61" s="52">
        <f t="shared" si="40"/>
        <v>0</v>
      </c>
      <c r="AB61" s="52">
        <f>+'DICIEMBRE '!S61</f>
        <v>19721.73</v>
      </c>
      <c r="AC61" s="52">
        <f t="shared" si="41"/>
        <v>0</v>
      </c>
      <c r="AD61" s="375">
        <f t="shared" si="42"/>
        <v>1.0379857894736841</v>
      </c>
      <c r="AE61" s="394">
        <f t="shared" si="43"/>
        <v>0</v>
      </c>
    </row>
    <row r="62" spans="1:31" ht="15.75" customHeight="1">
      <c r="A62" s="4"/>
      <c r="B62" s="417" t="s">
        <v>100</v>
      </c>
      <c r="C62" s="418"/>
      <c r="D62" s="418"/>
      <c r="E62" s="418"/>
      <c r="F62" s="419"/>
      <c r="G62" s="640">
        <v>228000</v>
      </c>
      <c r="H62" s="641"/>
      <c r="I62" s="139">
        <v>0</v>
      </c>
      <c r="J62" s="147">
        <f>+'OCTUBRE '!J62+NOVIEMBRE!J62+'DICIEMBRE '!J62</f>
        <v>57000</v>
      </c>
      <c r="K62" s="42">
        <v>0</v>
      </c>
      <c r="L62" s="75">
        <v>0</v>
      </c>
      <c r="M62" s="400">
        <f>+'OCTUBRE '!M62+NOVIEMBRE!M62+'DICIEMBRE '!M62</f>
        <v>72732.049999999988</v>
      </c>
      <c r="N62" s="75">
        <v>0</v>
      </c>
      <c r="O62" s="42">
        <v>0</v>
      </c>
      <c r="P62" s="75">
        <v>228000</v>
      </c>
      <c r="Q62" s="42">
        <v>0</v>
      </c>
      <c r="R62" s="75">
        <v>0</v>
      </c>
      <c r="S62" s="150">
        <v>228012.62</v>
      </c>
      <c r="T62" s="75"/>
      <c r="U62" s="311">
        <f t="shared" si="31"/>
        <v>1.000055350877193</v>
      </c>
      <c r="V62" s="52">
        <f>+'OCTUBRE '!J62+NOVIEMBRE!J62+'DICIEMBRE '!J62</f>
        <v>57000</v>
      </c>
      <c r="W62" s="52">
        <f t="shared" si="38"/>
        <v>0</v>
      </c>
      <c r="X62" s="52">
        <f>+'OCTUBRE '!M62+NOVIEMBRE!M62+'DICIEMBRE '!M62</f>
        <v>72732.049999999988</v>
      </c>
      <c r="Y62" s="52">
        <f t="shared" si="39"/>
        <v>0</v>
      </c>
      <c r="Z62" s="52">
        <f>+'DICIEMBRE '!P62</f>
        <v>228000</v>
      </c>
      <c r="AA62" s="52">
        <f t="shared" si="40"/>
        <v>0</v>
      </c>
      <c r="AB62" s="52">
        <f>+'DICIEMBRE '!S62</f>
        <v>228012.62</v>
      </c>
      <c r="AC62" s="52">
        <f t="shared" si="41"/>
        <v>0</v>
      </c>
      <c r="AD62" s="375">
        <f t="shared" si="42"/>
        <v>1.000055350877193</v>
      </c>
      <c r="AE62" s="394">
        <f t="shared" si="43"/>
        <v>0</v>
      </c>
    </row>
    <row r="63" spans="1:31" ht="24" customHeight="1">
      <c r="A63" s="4"/>
      <c r="B63" s="417" t="s">
        <v>101</v>
      </c>
      <c r="C63" s="418"/>
      <c r="D63" s="418"/>
      <c r="E63" s="418"/>
      <c r="F63" s="419"/>
      <c r="G63" s="640">
        <v>29640</v>
      </c>
      <c r="H63" s="641"/>
      <c r="I63" s="139"/>
      <c r="J63" s="147">
        <f>+'OCTUBRE '!J63+NOVIEMBRE!J63+'DICIEMBRE '!J63</f>
        <v>29640</v>
      </c>
      <c r="K63" s="153"/>
      <c r="L63" s="154"/>
      <c r="M63" s="400">
        <f>+'OCTUBRE '!M63+NOVIEMBRE!M63+'DICIEMBRE '!M63</f>
        <v>29640</v>
      </c>
      <c r="N63" s="154"/>
      <c r="O63" s="153"/>
      <c r="P63" s="75">
        <v>29640</v>
      </c>
      <c r="Q63" s="153"/>
      <c r="R63" s="154"/>
      <c r="S63" s="150">
        <v>29640</v>
      </c>
      <c r="T63" s="75"/>
      <c r="U63" s="311">
        <f t="shared" si="31"/>
        <v>1</v>
      </c>
      <c r="V63" s="52">
        <f>+'OCTUBRE '!J63+NOVIEMBRE!J63+'DICIEMBRE '!J63</f>
        <v>29640</v>
      </c>
      <c r="W63" s="52">
        <f t="shared" si="38"/>
        <v>0</v>
      </c>
      <c r="X63" s="52">
        <f>+'OCTUBRE '!M63+NOVIEMBRE!M63+'DICIEMBRE '!M63</f>
        <v>29640</v>
      </c>
      <c r="Y63" s="52">
        <f t="shared" si="39"/>
        <v>0</v>
      </c>
      <c r="Z63" s="52">
        <f>+'DICIEMBRE '!P63</f>
        <v>29640</v>
      </c>
      <c r="AA63" s="52">
        <f t="shared" si="40"/>
        <v>0</v>
      </c>
      <c r="AB63" s="52">
        <f>+'DICIEMBRE '!S63</f>
        <v>29640</v>
      </c>
      <c r="AC63" s="52">
        <f t="shared" si="41"/>
        <v>0</v>
      </c>
      <c r="AD63" s="375">
        <f t="shared" si="42"/>
        <v>1</v>
      </c>
      <c r="AE63" s="394">
        <f t="shared" si="43"/>
        <v>0</v>
      </c>
    </row>
    <row r="64" spans="1:31" ht="20.25" customHeight="1">
      <c r="A64" s="4"/>
      <c r="B64" s="417" t="s">
        <v>102</v>
      </c>
      <c r="C64" s="418"/>
      <c r="D64" s="418"/>
      <c r="E64" s="418"/>
      <c r="F64" s="419"/>
      <c r="G64" s="640">
        <v>5000</v>
      </c>
      <c r="H64" s="641"/>
      <c r="I64" s="139"/>
      <c r="J64" s="147">
        <f>+'OCTUBRE '!J64+NOVIEMBRE!J64+'DICIEMBRE '!J64</f>
        <v>0</v>
      </c>
      <c r="K64" s="42"/>
      <c r="L64" s="75"/>
      <c r="M64" s="42">
        <v>1970</v>
      </c>
      <c r="N64" s="75"/>
      <c r="O64" s="42"/>
      <c r="P64" s="75">
        <v>5000</v>
      </c>
      <c r="Q64" s="42"/>
      <c r="R64" s="75"/>
      <c r="S64" s="150">
        <f>+M64+'SEPTIEMBRE (2)'!S65</f>
        <v>5000</v>
      </c>
      <c r="T64" s="75"/>
      <c r="U64" s="311">
        <f t="shared" si="31"/>
        <v>1</v>
      </c>
      <c r="V64" s="52">
        <f>+'OCTUBRE '!J64+NOVIEMBRE!J64+'DICIEMBRE '!J64</f>
        <v>0</v>
      </c>
      <c r="W64" s="52">
        <f t="shared" si="38"/>
        <v>0</v>
      </c>
      <c r="X64" s="52">
        <f>+'OCTUBRE '!M64+NOVIEMBRE!M64+'DICIEMBRE '!M64</f>
        <v>1970</v>
      </c>
      <c r="Y64" s="52">
        <f t="shared" si="39"/>
        <v>0</v>
      </c>
      <c r="Z64" s="52">
        <f>+'DICIEMBRE '!P64</f>
        <v>5000</v>
      </c>
      <c r="AA64" s="52">
        <f t="shared" si="40"/>
        <v>0</v>
      </c>
      <c r="AB64" s="52">
        <f>+'DICIEMBRE '!S64</f>
        <v>5000</v>
      </c>
      <c r="AC64" s="52">
        <f t="shared" si="41"/>
        <v>0</v>
      </c>
      <c r="AD64" s="375">
        <f t="shared" si="42"/>
        <v>1</v>
      </c>
      <c r="AE64" s="394">
        <f t="shared" si="43"/>
        <v>0</v>
      </c>
    </row>
    <row r="65" spans="1:31" ht="15.75" customHeight="1">
      <c r="A65" s="4"/>
      <c r="B65" s="417" t="s">
        <v>103</v>
      </c>
      <c r="C65" s="418"/>
      <c r="D65" s="418"/>
      <c r="E65" s="418"/>
      <c r="F65" s="419"/>
      <c r="G65" s="640">
        <v>1500</v>
      </c>
      <c r="H65" s="641"/>
      <c r="I65" s="139"/>
      <c r="J65" s="147">
        <f>+'OCTUBRE '!J65+NOVIEMBRE!J65+'DICIEMBRE '!J65</f>
        <v>1500</v>
      </c>
      <c r="K65" s="42"/>
      <c r="L65" s="75"/>
      <c r="M65" s="42">
        <v>1500</v>
      </c>
      <c r="N65" s="75"/>
      <c r="O65" s="42"/>
      <c r="P65" s="75">
        <v>1500</v>
      </c>
      <c r="Q65" s="42"/>
      <c r="R65" s="75"/>
      <c r="S65" s="150">
        <f>+M65+'SEPTIEMBRE (2)'!S66</f>
        <v>1500</v>
      </c>
      <c r="T65" s="75"/>
      <c r="U65" s="311">
        <f t="shared" si="31"/>
        <v>1</v>
      </c>
      <c r="V65" s="52">
        <f>+'OCTUBRE '!J65+NOVIEMBRE!J65+'DICIEMBRE '!J65</f>
        <v>1500</v>
      </c>
      <c r="W65" s="52">
        <f t="shared" si="38"/>
        <v>0</v>
      </c>
      <c r="X65" s="52">
        <f>+'OCTUBRE '!M65+NOVIEMBRE!M65+'DICIEMBRE '!M65</f>
        <v>1500</v>
      </c>
      <c r="Y65" s="52">
        <f t="shared" si="39"/>
        <v>0</v>
      </c>
      <c r="Z65" s="52">
        <f>+'DICIEMBRE '!P65</f>
        <v>1500</v>
      </c>
      <c r="AA65" s="52">
        <f t="shared" si="40"/>
        <v>0</v>
      </c>
      <c r="AB65" s="52">
        <f>+'DICIEMBRE '!S65</f>
        <v>1500</v>
      </c>
      <c r="AC65" s="52">
        <f t="shared" si="41"/>
        <v>0</v>
      </c>
      <c r="AD65" s="375">
        <f t="shared" si="42"/>
        <v>1</v>
      </c>
      <c r="AE65" s="394">
        <f t="shared" si="43"/>
        <v>0</v>
      </c>
    </row>
    <row r="66" spans="1:31" ht="15.75" customHeight="1">
      <c r="A66" s="4"/>
      <c r="B66" s="417" t="s">
        <v>104</v>
      </c>
      <c r="C66" s="418"/>
      <c r="D66" s="418"/>
      <c r="E66" s="418"/>
      <c r="F66" s="419"/>
      <c r="G66" s="640">
        <v>6700</v>
      </c>
      <c r="H66" s="641"/>
      <c r="I66" s="139"/>
      <c r="J66" s="147">
        <f>+'OCTUBRE '!J66+NOVIEMBRE!J66+'DICIEMBRE '!J66</f>
        <v>0</v>
      </c>
      <c r="K66" s="42"/>
      <c r="L66" s="75"/>
      <c r="M66" s="42">
        <v>224</v>
      </c>
      <c r="N66" s="75"/>
      <c r="O66" s="42"/>
      <c r="P66" s="75">
        <v>6700</v>
      </c>
      <c r="Q66" s="42"/>
      <c r="R66" s="75"/>
      <c r="S66" s="150">
        <f>+M66+'SEPTIEMBRE (2)'!S67</f>
        <v>6780</v>
      </c>
      <c r="T66" s="75"/>
      <c r="U66" s="311">
        <f t="shared" si="31"/>
        <v>1.0119402985074628</v>
      </c>
      <c r="V66" s="52">
        <f>+'OCTUBRE '!J66+NOVIEMBRE!J66+'DICIEMBRE '!J66</f>
        <v>0</v>
      </c>
      <c r="W66" s="52">
        <f t="shared" si="38"/>
        <v>0</v>
      </c>
      <c r="X66" s="52">
        <f>+'OCTUBRE '!M66+NOVIEMBRE!M66+'DICIEMBRE '!M66</f>
        <v>224</v>
      </c>
      <c r="Y66" s="52">
        <f t="shared" si="39"/>
        <v>0</v>
      </c>
      <c r="Z66" s="52">
        <f>+'DICIEMBRE '!P66</f>
        <v>6700</v>
      </c>
      <c r="AA66" s="52">
        <f t="shared" si="40"/>
        <v>0</v>
      </c>
      <c r="AB66" s="52">
        <f>+'DICIEMBRE '!S66</f>
        <v>6780</v>
      </c>
      <c r="AC66" s="52">
        <f t="shared" si="41"/>
        <v>0</v>
      </c>
      <c r="AD66" s="375">
        <f t="shared" si="42"/>
        <v>1.0119402985074626</v>
      </c>
      <c r="AE66" s="394">
        <f t="shared" si="43"/>
        <v>0</v>
      </c>
    </row>
    <row r="67" spans="1:31" ht="15.75" customHeight="1">
      <c r="A67" s="4"/>
      <c r="B67" s="417" t="s">
        <v>105</v>
      </c>
      <c r="C67" s="418"/>
      <c r="D67" s="418"/>
      <c r="E67" s="418"/>
      <c r="F67" s="419"/>
      <c r="G67" s="640">
        <v>22860</v>
      </c>
      <c r="H67" s="641"/>
      <c r="I67" s="139"/>
      <c r="J67" s="147">
        <f>+'OCTUBRE '!J67+NOVIEMBRE!J67+'DICIEMBRE '!J67</f>
        <v>0</v>
      </c>
      <c r="K67" s="42"/>
      <c r="L67" s="75"/>
      <c r="M67" s="42">
        <v>0</v>
      </c>
      <c r="N67" s="75"/>
      <c r="O67" s="42"/>
      <c r="P67" s="75">
        <v>22860</v>
      </c>
      <c r="Q67" s="42"/>
      <c r="R67" s="75"/>
      <c r="S67" s="150">
        <v>22860</v>
      </c>
      <c r="T67" s="75"/>
      <c r="U67" s="311">
        <f t="shared" si="31"/>
        <v>1</v>
      </c>
      <c r="V67" s="52">
        <f>+'OCTUBRE '!J67+NOVIEMBRE!J67+'DICIEMBRE '!J67</f>
        <v>0</v>
      </c>
      <c r="W67" s="52">
        <f t="shared" si="38"/>
        <v>0</v>
      </c>
      <c r="X67" s="52">
        <f>+'OCTUBRE '!M67+NOVIEMBRE!M67+'DICIEMBRE '!M67</f>
        <v>0</v>
      </c>
      <c r="Y67" s="52">
        <f t="shared" si="39"/>
        <v>0</v>
      </c>
      <c r="Z67" s="52">
        <f>+'DICIEMBRE '!P67</f>
        <v>22860</v>
      </c>
      <c r="AA67" s="52">
        <f t="shared" si="40"/>
        <v>0</v>
      </c>
      <c r="AB67" s="52">
        <f>+'DICIEMBRE '!S67</f>
        <v>22860</v>
      </c>
      <c r="AC67" s="52">
        <f t="shared" si="41"/>
        <v>0</v>
      </c>
      <c r="AD67" s="375">
        <f t="shared" si="42"/>
        <v>1</v>
      </c>
      <c r="AE67" s="394">
        <f t="shared" si="43"/>
        <v>0</v>
      </c>
    </row>
    <row r="68" spans="1:31" s="371" customFormat="1" ht="15.75" customHeight="1">
      <c r="A68" s="370"/>
      <c r="B68" s="749" t="s">
        <v>105</v>
      </c>
      <c r="C68" s="750"/>
      <c r="D68" s="750"/>
      <c r="E68" s="750"/>
      <c r="F68" s="751"/>
      <c r="G68" s="420"/>
      <c r="H68" s="421"/>
      <c r="I68" s="139"/>
      <c r="J68" s="147"/>
      <c r="K68" s="42"/>
      <c r="L68" s="75"/>
      <c r="M68" s="42">
        <v>20508</v>
      </c>
      <c r="N68" s="75"/>
      <c r="O68" s="42"/>
      <c r="P68" s="75"/>
      <c r="Q68" s="42"/>
      <c r="R68" s="75"/>
      <c r="S68" s="150">
        <v>20508</v>
      </c>
      <c r="T68" s="75"/>
      <c r="U68" s="389">
        <v>1</v>
      </c>
      <c r="V68" s="52">
        <f>+'OCTUBRE '!J68+NOVIEMBRE!J68+'DICIEMBRE '!J68</f>
        <v>0</v>
      </c>
      <c r="W68" s="52">
        <f t="shared" si="38"/>
        <v>0</v>
      </c>
      <c r="X68" s="52">
        <f>+M68</f>
        <v>20508</v>
      </c>
      <c r="Y68" s="52">
        <f t="shared" si="39"/>
        <v>0</v>
      </c>
      <c r="Z68" s="52">
        <f>+'DICIEMBRE '!P68</f>
        <v>0</v>
      </c>
      <c r="AA68" s="52">
        <f t="shared" si="40"/>
        <v>0</v>
      </c>
      <c r="AB68" s="52">
        <f>+'DICIEMBRE '!S68</f>
        <v>20508</v>
      </c>
      <c r="AC68" s="52">
        <f t="shared" si="41"/>
        <v>0</v>
      </c>
      <c r="AD68" s="375">
        <v>1</v>
      </c>
      <c r="AE68" s="394">
        <f t="shared" si="43"/>
        <v>0</v>
      </c>
    </row>
    <row r="69" spans="1:31" ht="16.5" customHeight="1" thickBot="1">
      <c r="A69" s="4"/>
      <c r="B69" s="417" t="s">
        <v>106</v>
      </c>
      <c r="C69" s="502"/>
      <c r="D69" s="502"/>
      <c r="E69" s="502"/>
      <c r="F69" s="419"/>
      <c r="G69" s="640">
        <v>15000</v>
      </c>
      <c r="H69" s="641"/>
      <c r="I69" s="139"/>
      <c r="J69" s="147">
        <f>+'OCTUBRE '!J68+NOVIEMBRE!J68+'DICIEMBRE '!J69</f>
        <v>0</v>
      </c>
      <c r="K69" s="42"/>
      <c r="L69" s="75"/>
      <c r="M69" s="401">
        <f>+'OCTUBRE '!M68+NOVIEMBRE!M68+'DICIEMBRE '!M69</f>
        <v>15000</v>
      </c>
      <c r="N69" s="75"/>
      <c r="O69" s="42"/>
      <c r="P69" s="75">
        <v>15000</v>
      </c>
      <c r="Q69" s="42"/>
      <c r="R69" s="75"/>
      <c r="S69" s="150">
        <v>15000</v>
      </c>
      <c r="T69" s="312"/>
      <c r="U69" s="313">
        <f t="shared" si="31"/>
        <v>1</v>
      </c>
      <c r="V69" s="52">
        <f>+'OCTUBRE '!J69+NOVIEMBRE!J69+'DICIEMBRE '!J69</f>
        <v>0</v>
      </c>
      <c r="W69" s="52">
        <f t="shared" si="38"/>
        <v>0</v>
      </c>
      <c r="X69" s="52">
        <f>+'OCTUBRE '!M68+NOVIEMBRE!M68+'DICIEMBRE '!M69</f>
        <v>15000</v>
      </c>
      <c r="Y69" s="52">
        <f t="shared" si="39"/>
        <v>0</v>
      </c>
      <c r="Z69" s="52">
        <f>+'DICIEMBRE '!P69</f>
        <v>15000</v>
      </c>
      <c r="AA69" s="52">
        <f t="shared" si="40"/>
        <v>0</v>
      </c>
      <c r="AB69" s="52">
        <f>+'DICIEMBRE '!S69</f>
        <v>15000</v>
      </c>
      <c r="AC69" s="52">
        <f t="shared" si="41"/>
        <v>0</v>
      </c>
      <c r="AD69" s="375">
        <f t="shared" si="42"/>
        <v>1</v>
      </c>
      <c r="AE69" s="394">
        <f t="shared" si="43"/>
        <v>0</v>
      </c>
    </row>
    <row r="70" spans="1:31" ht="16.5" customHeight="1" thickBot="1">
      <c r="A70" s="4"/>
      <c r="B70" s="703"/>
      <c r="C70" s="704"/>
      <c r="D70" s="704"/>
      <c r="E70" s="704"/>
      <c r="F70" s="704"/>
      <c r="G70" s="705"/>
      <c r="H70" s="705"/>
      <c r="I70" s="155"/>
      <c r="J70" s="156"/>
      <c r="K70" s="157"/>
      <c r="L70" s="156"/>
      <c r="M70" s="157"/>
      <c r="N70" s="156"/>
      <c r="O70" s="157"/>
      <c r="P70" s="156"/>
      <c r="Q70" s="157"/>
      <c r="R70" s="156"/>
      <c r="S70" s="157"/>
      <c r="T70" s="156"/>
      <c r="U70" s="104"/>
      <c r="W70" s="373"/>
      <c r="X70" s="373"/>
    </row>
    <row r="71" spans="1:3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52"/>
      <c r="W71" s="52"/>
      <c r="X71" s="52"/>
      <c r="Y71" s="52"/>
      <c r="Z71" s="52"/>
      <c r="AA71" s="52"/>
      <c r="AB71" s="52"/>
      <c r="AC71" s="52"/>
      <c r="AD71" s="375"/>
      <c r="AE71" s="394"/>
    </row>
    <row r="72" spans="1:31" ht="15.75" customHeight="1" thickBot="1">
      <c r="A72" s="4"/>
      <c r="B72" s="412" t="s">
        <v>107</v>
      </c>
      <c r="C72" s="413"/>
      <c r="D72" s="413"/>
      <c r="E72" s="413"/>
      <c r="F72" s="414"/>
      <c r="G72" s="649">
        <v>3600</v>
      </c>
      <c r="H72" s="650"/>
      <c r="I72" s="140">
        <v>0</v>
      </c>
      <c r="J72" s="158">
        <f>+'OCTUBRE '!J71+NOVIEMBRE!J71+'DICIEMBRE '!J72</f>
        <v>900</v>
      </c>
      <c r="K72" s="159">
        <v>0</v>
      </c>
      <c r="L72" s="160">
        <v>0</v>
      </c>
      <c r="M72" s="161">
        <v>0</v>
      </c>
      <c r="N72" s="162">
        <v>0</v>
      </c>
      <c r="O72" s="159">
        <v>0</v>
      </c>
      <c r="P72" s="163">
        <v>3600</v>
      </c>
      <c r="Q72" s="159">
        <v>0</v>
      </c>
      <c r="R72" s="159">
        <v>0</v>
      </c>
      <c r="S72" s="391">
        <f>+'DICIEMBRE '!S72</f>
        <v>3599.91</v>
      </c>
      <c r="T72" s="159">
        <v>0</v>
      </c>
      <c r="U72" s="53">
        <f t="shared" si="31"/>
        <v>0.99997500000000006</v>
      </c>
      <c r="V72" s="52">
        <f>+'OCTUBRE '!J71+NOVIEMBRE!J71+'DICIEMBRE '!J72</f>
        <v>900</v>
      </c>
      <c r="W72" s="52">
        <f t="shared" ref="W72" si="44">+J72-V72</f>
        <v>0</v>
      </c>
      <c r="X72" s="52">
        <f>+'OCTUBRE '!M71+NOVIEMBRE!M71+'DICIEMBRE '!M72</f>
        <v>0</v>
      </c>
      <c r="Y72" s="52">
        <f t="shared" ref="Y72" si="45">+M72-X72</f>
        <v>0</v>
      </c>
      <c r="Z72" s="52">
        <f>+'DICIEMBRE '!P72</f>
        <v>3600</v>
      </c>
      <c r="AA72" s="52">
        <f t="shared" ref="AA72" si="46">+P72-Z72</f>
        <v>0</v>
      </c>
      <c r="AB72" s="52">
        <f>+'DICIEMBRE '!S72</f>
        <v>3599.91</v>
      </c>
      <c r="AC72" s="52">
        <f t="shared" ref="AC72" si="47">+S72-AB72</f>
        <v>0</v>
      </c>
      <c r="AD72" s="375">
        <f t="shared" ref="AD72" si="48">+AB72/G72</f>
        <v>0.99997499999999995</v>
      </c>
      <c r="AE72" s="394">
        <f t="shared" ref="AE72" si="49">+U72-AD72</f>
        <v>0</v>
      </c>
    </row>
    <row r="73" spans="1:31" ht="16.5" customHeight="1" thickBot="1">
      <c r="A73" s="4"/>
      <c r="B73" s="31"/>
      <c r="C73" s="32"/>
      <c r="D73" s="32"/>
      <c r="E73" s="32"/>
      <c r="F73" s="33"/>
      <c r="G73" s="647"/>
      <c r="H73" s="648"/>
      <c r="I73" s="164"/>
      <c r="J73" s="165"/>
      <c r="K73" s="164"/>
      <c r="L73" s="164"/>
      <c r="M73" s="165"/>
      <c r="N73" s="164"/>
      <c r="O73" s="164"/>
      <c r="P73" s="165"/>
      <c r="Q73" s="164"/>
      <c r="R73" s="164"/>
      <c r="S73" s="165"/>
      <c r="T73" s="164"/>
      <c r="U73" s="61"/>
      <c r="W73" s="373"/>
      <c r="X73" s="373"/>
    </row>
    <row r="74" spans="1:31" ht="15.75" thickBot="1">
      <c r="A74" s="4"/>
      <c r="B74" s="703"/>
      <c r="C74" s="704"/>
      <c r="D74" s="704"/>
      <c r="E74" s="704"/>
      <c r="F74" s="704"/>
      <c r="G74" s="705"/>
      <c r="H74" s="705"/>
      <c r="I74" s="344"/>
      <c r="J74" s="344"/>
      <c r="K74" s="344"/>
      <c r="L74" s="344"/>
      <c r="M74" s="344"/>
      <c r="N74" s="344"/>
      <c r="O74" s="344"/>
      <c r="P74" s="344"/>
      <c r="Q74" s="344"/>
      <c r="R74" s="344"/>
      <c r="S74" s="344"/>
      <c r="T74" s="155"/>
      <c r="U74" s="17"/>
      <c r="V74" s="52"/>
      <c r="W74" s="52"/>
      <c r="X74" s="52"/>
      <c r="Y74" s="52"/>
      <c r="Z74" s="52"/>
      <c r="AA74" s="52"/>
      <c r="AB74" s="52"/>
      <c r="AC74" s="52"/>
      <c r="AD74" s="375"/>
      <c r="AE74" s="394"/>
    </row>
    <row r="75" spans="1:31" ht="15.75" customHeight="1" thickBot="1">
      <c r="A75" s="4"/>
      <c r="B75" s="503" t="s">
        <v>45</v>
      </c>
      <c r="C75" s="504"/>
      <c r="D75" s="504"/>
      <c r="E75" s="504"/>
      <c r="F75" s="504"/>
      <c r="G75" s="642"/>
      <c r="H75" s="642"/>
      <c r="I75" s="335"/>
      <c r="J75" s="335"/>
      <c r="K75" s="335"/>
      <c r="L75" s="335"/>
      <c r="M75" s="335"/>
      <c r="N75" s="335"/>
      <c r="O75" s="335"/>
      <c r="P75" s="335"/>
      <c r="Q75" s="335"/>
      <c r="R75" s="335"/>
      <c r="S75" s="335"/>
      <c r="T75" s="335"/>
      <c r="U75" s="94"/>
      <c r="V75" s="52"/>
      <c r="W75" s="52"/>
      <c r="X75" s="52"/>
      <c r="Y75" s="52"/>
      <c r="Z75" s="52"/>
      <c r="AA75" s="52"/>
      <c r="AB75" s="52"/>
      <c r="AC75" s="52"/>
      <c r="AD75" s="375"/>
      <c r="AE75" s="394"/>
    </row>
    <row r="76" spans="1:31" ht="13.5" customHeight="1">
      <c r="A76" s="4"/>
      <c r="B76" s="427" t="s">
        <v>108</v>
      </c>
      <c r="C76" s="428"/>
      <c r="D76" s="428"/>
      <c r="E76" s="428"/>
      <c r="F76" s="429"/>
      <c r="G76" s="643">
        <v>1500</v>
      </c>
      <c r="H76" s="644"/>
      <c r="I76" s="314">
        <v>0</v>
      </c>
      <c r="J76" s="315">
        <f>+'OCTUBRE '!J75+NOVIEMBRE!J75+'DICIEMBRE '!K76</f>
        <v>0</v>
      </c>
      <c r="K76" s="315">
        <v>0</v>
      </c>
      <c r="L76" s="315">
        <v>0</v>
      </c>
      <c r="M76" s="402">
        <f>+'OCTUBRE '!M75+NOVIEMBRE!M75+'DICIEMBRE '!M76</f>
        <v>1500</v>
      </c>
      <c r="N76" s="315">
        <v>0</v>
      </c>
      <c r="O76" s="315">
        <v>0</v>
      </c>
      <c r="P76" s="315">
        <v>1500</v>
      </c>
      <c r="Q76" s="315">
        <v>0</v>
      </c>
      <c r="R76" s="315">
        <v>0</v>
      </c>
      <c r="S76" s="150">
        <v>1500</v>
      </c>
      <c r="T76" s="167">
        <v>0</v>
      </c>
      <c r="U76" s="29">
        <f t="shared" ref="U76:U81" si="50">S76*100/G76/100</f>
        <v>1</v>
      </c>
      <c r="V76" s="52">
        <f>+'OCTUBRE '!J75+NOVIEMBRE!J75+'DICIEMBRE '!J76</f>
        <v>0</v>
      </c>
      <c r="W76" s="52">
        <f t="shared" ref="W76" si="51">+J76-V76</f>
        <v>0</v>
      </c>
      <c r="X76" s="52">
        <f>+'OCTUBRE '!M75+NOVIEMBRE!M75+'DICIEMBRE '!M76</f>
        <v>1500</v>
      </c>
      <c r="Y76" s="52">
        <f t="shared" ref="Y76" si="52">+M76-X76</f>
        <v>0</v>
      </c>
      <c r="Z76" s="52">
        <f>+'DICIEMBRE '!P76</f>
        <v>1500</v>
      </c>
      <c r="AA76" s="52">
        <f t="shared" ref="AA76" si="53">+P76-Z76</f>
        <v>0</v>
      </c>
      <c r="AB76" s="52">
        <f>+'DICIEMBRE '!S76</f>
        <v>1500</v>
      </c>
      <c r="AC76" s="52">
        <f t="shared" ref="AC76" si="54">+S76-AB76</f>
        <v>0</v>
      </c>
      <c r="AD76" s="375">
        <f t="shared" ref="AD76" si="55">+AB76/G76</f>
        <v>1</v>
      </c>
      <c r="AE76" s="394">
        <f t="shared" ref="AE76" si="56">+U76-AD76</f>
        <v>0</v>
      </c>
    </row>
    <row r="77" spans="1:31" ht="15.75" customHeight="1">
      <c r="A77" s="4"/>
      <c r="B77" s="417" t="s">
        <v>90</v>
      </c>
      <c r="C77" s="502"/>
      <c r="D77" s="502"/>
      <c r="E77" s="502"/>
      <c r="F77" s="419"/>
      <c r="G77" s="640">
        <v>2000</v>
      </c>
      <c r="H77" s="641"/>
      <c r="I77" s="316">
        <v>0</v>
      </c>
      <c r="J77" s="139">
        <f>+'OCTUBRE '!J76+NOVIEMBRE!J76+'DICIEMBRE '!J77</f>
        <v>0</v>
      </c>
      <c r="K77" s="139">
        <v>0</v>
      </c>
      <c r="L77" s="139">
        <v>0</v>
      </c>
      <c r="M77" s="396">
        <f>+'OCTUBRE '!M76+NOVIEMBRE!M76+'DICIEMBRE '!M77</f>
        <v>2000</v>
      </c>
      <c r="N77" s="139">
        <v>0</v>
      </c>
      <c r="O77" s="139">
        <v>0</v>
      </c>
      <c r="P77" s="139">
        <v>2000</v>
      </c>
      <c r="Q77" s="139">
        <v>0</v>
      </c>
      <c r="R77" s="139">
        <v>0</v>
      </c>
      <c r="S77" s="150">
        <v>2000</v>
      </c>
      <c r="T77" s="146">
        <v>0</v>
      </c>
      <c r="U77" s="18">
        <f t="shared" si="50"/>
        <v>1</v>
      </c>
      <c r="V77" s="52">
        <f>+'OCTUBRE '!J76+NOVIEMBRE!J76+'DICIEMBRE '!J77</f>
        <v>0</v>
      </c>
      <c r="W77" s="52">
        <f t="shared" ref="W77:W81" si="57">+J77-V77</f>
        <v>0</v>
      </c>
      <c r="X77" s="52">
        <f>+'OCTUBRE '!M76+NOVIEMBRE!M76+'DICIEMBRE '!M77</f>
        <v>2000</v>
      </c>
      <c r="Y77" s="52">
        <f t="shared" ref="Y77:Y81" si="58">+M77-X77</f>
        <v>0</v>
      </c>
      <c r="Z77" s="52">
        <f>+'DICIEMBRE '!P77</f>
        <v>2000</v>
      </c>
      <c r="AA77" s="52">
        <f t="shared" ref="AA77:AA81" si="59">+P77-Z77</f>
        <v>0</v>
      </c>
      <c r="AB77" s="52">
        <f>+'DICIEMBRE '!S77</f>
        <v>2000</v>
      </c>
      <c r="AC77" s="52">
        <f t="shared" ref="AC77:AC81" si="60">+S77-AB77</f>
        <v>0</v>
      </c>
      <c r="AD77" s="375">
        <f t="shared" ref="AD77:AD81" si="61">+AB77/G77</f>
        <v>1</v>
      </c>
      <c r="AE77" s="394">
        <f t="shared" ref="AE77:AE81" si="62">+U77-AD77</f>
        <v>0</v>
      </c>
    </row>
    <row r="78" spans="1:31" ht="15.75" customHeight="1">
      <c r="A78" s="4"/>
      <c r="B78" s="417" t="s">
        <v>93</v>
      </c>
      <c r="C78" s="502"/>
      <c r="D78" s="502"/>
      <c r="E78" s="502"/>
      <c r="F78" s="419"/>
      <c r="G78" s="640">
        <v>4666</v>
      </c>
      <c r="H78" s="641"/>
      <c r="I78" s="316">
        <v>0</v>
      </c>
      <c r="J78" s="139">
        <f>+'OCTUBRE '!J77+NOVIEMBRE!J77+'DICIEMBRE '!J78</f>
        <v>4666</v>
      </c>
      <c r="K78" s="139">
        <v>0</v>
      </c>
      <c r="L78" s="139">
        <v>0</v>
      </c>
      <c r="M78" s="139">
        <v>4666</v>
      </c>
      <c r="N78" s="139">
        <v>0</v>
      </c>
      <c r="O78" s="139">
        <v>0</v>
      </c>
      <c r="P78" s="139">
        <v>4666</v>
      </c>
      <c r="Q78" s="139">
        <v>0</v>
      </c>
      <c r="R78" s="139">
        <v>0</v>
      </c>
      <c r="S78" s="150">
        <f>+M78+'SEPTIEMBRE (2)'!S77</f>
        <v>4666</v>
      </c>
      <c r="T78" s="146">
        <v>0</v>
      </c>
      <c r="U78" s="18">
        <f t="shared" si="50"/>
        <v>1</v>
      </c>
      <c r="V78" s="52">
        <f>+'OCTUBRE '!J77+NOVIEMBRE!J77+'DICIEMBRE '!J78</f>
        <v>4666</v>
      </c>
      <c r="W78" s="52">
        <f t="shared" si="57"/>
        <v>0</v>
      </c>
      <c r="X78" s="52">
        <f>+'OCTUBRE '!M77+NOVIEMBRE!M77+'DICIEMBRE '!M78</f>
        <v>4666</v>
      </c>
      <c r="Y78" s="52">
        <f t="shared" si="58"/>
        <v>0</v>
      </c>
      <c r="Z78" s="52">
        <f>+'DICIEMBRE '!P78</f>
        <v>4666</v>
      </c>
      <c r="AA78" s="52">
        <f t="shared" si="59"/>
        <v>0</v>
      </c>
      <c r="AB78" s="52">
        <f>+'DICIEMBRE '!S78</f>
        <v>4666</v>
      </c>
      <c r="AC78" s="52">
        <f t="shared" si="60"/>
        <v>0</v>
      </c>
      <c r="AD78" s="375">
        <f t="shared" si="61"/>
        <v>1</v>
      </c>
      <c r="AE78" s="394">
        <f t="shared" si="62"/>
        <v>0</v>
      </c>
    </row>
    <row r="79" spans="1:31" ht="15" customHeight="1">
      <c r="A79" s="4"/>
      <c r="B79" s="417" t="s">
        <v>109</v>
      </c>
      <c r="C79" s="502"/>
      <c r="D79" s="502"/>
      <c r="E79" s="502"/>
      <c r="F79" s="419"/>
      <c r="G79" s="640">
        <v>48048</v>
      </c>
      <c r="H79" s="641"/>
      <c r="I79" s="316">
        <v>0</v>
      </c>
      <c r="J79" s="139">
        <f>+'OCTUBRE '!J78+NOVIEMBRE!J78+'DICIEMBRE '!J79</f>
        <v>20592</v>
      </c>
      <c r="K79" s="139">
        <v>0</v>
      </c>
      <c r="L79" s="139">
        <v>0</v>
      </c>
      <c r="M79" s="403">
        <f>+'OCTUBRE '!M78+NOVIEMBRE!M78+'DICIEMBRE '!M79</f>
        <v>28914.74</v>
      </c>
      <c r="N79" s="139">
        <v>0</v>
      </c>
      <c r="O79" s="139">
        <v>0</v>
      </c>
      <c r="P79" s="139">
        <v>48048</v>
      </c>
      <c r="Q79" s="139">
        <v>0</v>
      </c>
      <c r="R79" s="139">
        <v>0</v>
      </c>
      <c r="S79" s="139">
        <v>28914.74</v>
      </c>
      <c r="T79" s="146">
        <v>0</v>
      </c>
      <c r="U79" s="18">
        <f t="shared" si="50"/>
        <v>0.60178862803862809</v>
      </c>
      <c r="V79" s="52">
        <f>+'OCTUBRE '!J78+NOVIEMBRE!J78+'DICIEMBRE '!J79</f>
        <v>20592</v>
      </c>
      <c r="W79" s="52">
        <f t="shared" si="57"/>
        <v>0</v>
      </c>
      <c r="X79" s="52">
        <f>+'OCTUBRE '!M78+NOVIEMBRE!M78+'DICIEMBRE '!M79</f>
        <v>28914.74</v>
      </c>
      <c r="Y79" s="52">
        <f t="shared" si="58"/>
        <v>0</v>
      </c>
      <c r="Z79" s="52">
        <f>+'DICIEMBRE '!P79</f>
        <v>48048</v>
      </c>
      <c r="AA79" s="52">
        <f t="shared" si="59"/>
        <v>0</v>
      </c>
      <c r="AB79" s="52">
        <f>+'DICIEMBRE '!S79</f>
        <v>28914.74</v>
      </c>
      <c r="AC79" s="52">
        <f t="shared" si="60"/>
        <v>0</v>
      </c>
      <c r="AD79" s="375">
        <f t="shared" si="61"/>
        <v>0.60178862803862809</v>
      </c>
      <c r="AE79" s="394">
        <f t="shared" si="62"/>
        <v>0</v>
      </c>
    </row>
    <row r="80" spans="1:31" ht="15" customHeight="1" thickBot="1">
      <c r="A80" s="4"/>
      <c r="B80" s="422" t="s">
        <v>110</v>
      </c>
      <c r="C80" s="423"/>
      <c r="D80" s="423"/>
      <c r="E80" s="423"/>
      <c r="F80" s="424"/>
      <c r="G80" s="638">
        <v>24000</v>
      </c>
      <c r="H80" s="639"/>
      <c r="I80" s="317">
        <v>0</v>
      </c>
      <c r="J80" s="139">
        <f>+'OCTUBRE '!J79+NOVIEMBRE!J79+'DICIEMBRE '!J80</f>
        <v>24000</v>
      </c>
      <c r="K80" s="318">
        <v>0</v>
      </c>
      <c r="L80" s="318">
        <v>0</v>
      </c>
      <c r="M80" s="69">
        <v>0</v>
      </c>
      <c r="N80" s="318">
        <v>0</v>
      </c>
      <c r="O80" s="318">
        <v>0</v>
      </c>
      <c r="P80" s="318">
        <v>24000</v>
      </c>
      <c r="Q80" s="318">
        <v>0</v>
      </c>
      <c r="R80" s="318">
        <v>0</v>
      </c>
      <c r="S80" s="139">
        <v>22475.85</v>
      </c>
      <c r="T80" s="55">
        <v>0</v>
      </c>
      <c r="U80" s="54">
        <f t="shared" si="50"/>
        <v>0.93649375000000001</v>
      </c>
      <c r="V80" s="52">
        <f>+'OCTUBRE '!J79+NOVIEMBRE!J79+'DICIEMBRE '!J80</f>
        <v>24000</v>
      </c>
      <c r="W80" s="52">
        <f t="shared" si="57"/>
        <v>0</v>
      </c>
      <c r="X80" s="52">
        <f>+'OCTUBRE '!M79+NOVIEMBRE!M79+'DICIEMBRE '!M80</f>
        <v>0</v>
      </c>
      <c r="Y80" s="52">
        <f t="shared" si="58"/>
        <v>0</v>
      </c>
      <c r="Z80" s="52">
        <f>+'DICIEMBRE '!P80</f>
        <v>24000</v>
      </c>
      <c r="AA80" s="52">
        <f t="shared" si="59"/>
        <v>0</v>
      </c>
      <c r="AB80" s="52">
        <f>+'DICIEMBRE '!S80</f>
        <v>22475.85</v>
      </c>
      <c r="AC80" s="52">
        <f t="shared" si="60"/>
        <v>0</v>
      </c>
      <c r="AD80" s="375">
        <f t="shared" si="61"/>
        <v>0.9364937499999999</v>
      </c>
      <c r="AE80" s="394">
        <f t="shared" si="62"/>
        <v>0</v>
      </c>
    </row>
    <row r="81" spans="1:31" s="112" customFormat="1" ht="15.75" thickBot="1">
      <c r="A81" s="113"/>
      <c r="B81" s="487" t="s">
        <v>36</v>
      </c>
      <c r="C81" s="488"/>
      <c r="D81" s="488"/>
      <c r="E81" s="488"/>
      <c r="F81" s="489"/>
      <c r="G81" s="645">
        <f>SUM(G51:H80)</f>
        <v>688804.23</v>
      </c>
      <c r="H81" s="646"/>
      <c r="I81" s="144">
        <f t="shared" ref="I81:T81" si="63">SUM(I51:I80)</f>
        <v>0</v>
      </c>
      <c r="J81" s="144">
        <f>SUM(J51:J69,J72,J76:J80)</f>
        <v>248290.6</v>
      </c>
      <c r="K81" s="144">
        <f t="shared" si="63"/>
        <v>0</v>
      </c>
      <c r="L81" s="144">
        <f t="shared" si="63"/>
        <v>0</v>
      </c>
      <c r="M81" s="144">
        <f t="shared" si="63"/>
        <v>293656.25999999995</v>
      </c>
      <c r="N81" s="144">
        <f t="shared" si="63"/>
        <v>0</v>
      </c>
      <c r="O81" s="144">
        <f t="shared" si="63"/>
        <v>0</v>
      </c>
      <c r="P81" s="144">
        <f t="shared" si="63"/>
        <v>688804.23</v>
      </c>
      <c r="Q81" s="144">
        <f t="shared" si="63"/>
        <v>0</v>
      </c>
      <c r="R81" s="144">
        <f t="shared" si="63"/>
        <v>0</v>
      </c>
      <c r="S81" s="144">
        <f t="shared" si="63"/>
        <v>688764.3899999999</v>
      </c>
      <c r="T81" s="144">
        <f t="shared" si="63"/>
        <v>0</v>
      </c>
      <c r="U81" s="145">
        <f t="shared" si="50"/>
        <v>0.99994216063394359</v>
      </c>
      <c r="V81" s="52">
        <f>+'OCTUBRE '!J80+NOVIEMBRE!J80+'DICIEMBRE '!J81</f>
        <v>248290.59999999998</v>
      </c>
      <c r="W81" s="52">
        <f t="shared" si="57"/>
        <v>0</v>
      </c>
      <c r="X81" s="52">
        <f>+'OCTUBRE '!M80+NOVIEMBRE!M80+'DICIEMBRE '!M81</f>
        <v>293656.26</v>
      </c>
      <c r="Y81" s="52">
        <f t="shared" si="58"/>
        <v>0</v>
      </c>
      <c r="Z81" s="52">
        <f>+'DICIEMBRE '!P81</f>
        <v>688804.23</v>
      </c>
      <c r="AA81" s="52">
        <f t="shared" si="59"/>
        <v>0</v>
      </c>
      <c r="AB81" s="52">
        <f>+'DICIEMBRE '!S81</f>
        <v>688764.3899999999</v>
      </c>
      <c r="AC81" s="52">
        <f t="shared" si="60"/>
        <v>0</v>
      </c>
      <c r="AD81" s="375">
        <f t="shared" si="61"/>
        <v>0.9999421606339437</v>
      </c>
      <c r="AE81" s="394">
        <f t="shared" si="62"/>
        <v>0</v>
      </c>
    </row>
    <row r="82" spans="1:31" ht="15.75" thickBot="1">
      <c r="C82" s="347"/>
      <c r="G82" s="731"/>
      <c r="H82" s="501"/>
      <c r="I82" s="348"/>
      <c r="L82" s="348"/>
      <c r="M82" s="52"/>
      <c r="N82" s="52"/>
      <c r="O82" s="52"/>
      <c r="P82" s="52"/>
      <c r="Q82" s="52"/>
      <c r="R82" s="52"/>
      <c r="S82" s="52"/>
      <c r="T82" s="52"/>
      <c r="U82" s="308"/>
      <c r="X82" s="52"/>
    </row>
    <row r="83" spans="1:31" ht="15.75" thickBot="1">
      <c r="B83" s="492" t="s">
        <v>46</v>
      </c>
      <c r="C83" s="493"/>
      <c r="D83" s="493"/>
      <c r="E83" s="493"/>
      <c r="F83" s="493"/>
      <c r="G83" s="493"/>
      <c r="H83" s="493"/>
      <c r="I83" s="493"/>
      <c r="J83" s="493"/>
      <c r="K83" s="493"/>
      <c r="L83" s="493"/>
      <c r="M83" s="493"/>
      <c r="N83" s="493"/>
      <c r="O83" s="493"/>
      <c r="P83" s="493"/>
      <c r="Q83" s="493"/>
      <c r="R83" s="493"/>
      <c r="S83" s="493"/>
      <c r="T83" s="493"/>
      <c r="U83" s="493"/>
    </row>
    <row r="84" spans="1:31" ht="15.75" customHeight="1" thickBot="1">
      <c r="B84" s="494"/>
      <c r="C84" s="495"/>
      <c r="D84" s="497" t="s">
        <v>16</v>
      </c>
      <c r="E84" s="485"/>
      <c r="F84" s="485"/>
      <c r="G84" s="485"/>
      <c r="H84" s="485"/>
      <c r="I84" s="486"/>
      <c r="J84" s="497" t="s">
        <v>85</v>
      </c>
      <c r="K84" s="485"/>
      <c r="L84" s="485"/>
      <c r="M84" s="485"/>
      <c r="N84" s="485"/>
      <c r="O84" s="486"/>
      <c r="P84" s="497" t="s">
        <v>86</v>
      </c>
      <c r="Q84" s="485"/>
      <c r="R84" s="485"/>
      <c r="S84" s="485"/>
      <c r="T84" s="485"/>
      <c r="U84" s="486"/>
    </row>
    <row r="85" spans="1:31" ht="15.75" thickBot="1">
      <c r="B85" s="456"/>
      <c r="C85" s="496"/>
      <c r="D85" s="498" t="s">
        <v>41</v>
      </c>
      <c r="E85" s="499"/>
      <c r="F85" s="483" t="s">
        <v>42</v>
      </c>
      <c r="G85" s="484"/>
      <c r="H85" s="485" t="s">
        <v>43</v>
      </c>
      <c r="I85" s="486"/>
      <c r="J85" s="483" t="s">
        <v>41</v>
      </c>
      <c r="K85" s="484"/>
      <c r="L85" s="483" t="s">
        <v>42</v>
      </c>
      <c r="M85" s="484"/>
      <c r="N85" s="485" t="s">
        <v>43</v>
      </c>
      <c r="O85" s="486"/>
      <c r="P85" s="483" t="s">
        <v>41</v>
      </c>
      <c r="Q85" s="484"/>
      <c r="R85" s="483" t="s">
        <v>42</v>
      </c>
      <c r="S85" s="484"/>
      <c r="T85" s="485" t="s">
        <v>43</v>
      </c>
      <c r="U85" s="486"/>
    </row>
    <row r="86" spans="1:31" ht="40.5" customHeight="1">
      <c r="A86" s="4"/>
      <c r="B86" s="477" t="s">
        <v>48</v>
      </c>
      <c r="C86" s="478"/>
      <c r="D86" s="479">
        <v>0</v>
      </c>
      <c r="E86" s="470"/>
      <c r="F86" s="468">
        <v>608590.23</v>
      </c>
      <c r="G86" s="730"/>
      <c r="H86" s="479">
        <v>0</v>
      </c>
      <c r="I86" s="470"/>
      <c r="J86" s="468">
        <v>0</v>
      </c>
      <c r="K86" s="469"/>
      <c r="L86" s="466">
        <f>SUM(M51:M69,M72)</f>
        <v>256575.51999999996</v>
      </c>
      <c r="M86" s="470"/>
      <c r="N86" s="466">
        <v>0</v>
      </c>
      <c r="O86" s="467"/>
      <c r="P86" s="468">
        <v>0</v>
      </c>
      <c r="Q86" s="469"/>
      <c r="R86" s="466">
        <f>SUM(S72,S51:S69)</f>
        <v>629207.80000000005</v>
      </c>
      <c r="S86" s="470"/>
      <c r="T86" s="466">
        <v>0</v>
      </c>
      <c r="U86" s="471"/>
    </row>
    <row r="87" spans="1:31" ht="51" customHeight="1" thickBot="1">
      <c r="A87" s="349"/>
      <c r="B87" s="472" t="s">
        <v>49</v>
      </c>
      <c r="C87" s="473"/>
      <c r="D87" s="474">
        <v>0</v>
      </c>
      <c r="E87" s="475"/>
      <c r="F87" s="474">
        <v>80214</v>
      </c>
      <c r="G87" s="480"/>
      <c r="H87" s="474">
        <v>0</v>
      </c>
      <c r="I87" s="475"/>
      <c r="J87" s="474">
        <v>0</v>
      </c>
      <c r="K87" s="475"/>
      <c r="L87" s="476">
        <f>SUM(M76:M80)</f>
        <v>37080.740000000005</v>
      </c>
      <c r="M87" s="475"/>
      <c r="N87" s="476">
        <v>0</v>
      </c>
      <c r="O87" s="480"/>
      <c r="P87" s="481">
        <v>0</v>
      </c>
      <c r="Q87" s="482"/>
      <c r="R87" s="476">
        <f>SUM(S76:S80)</f>
        <v>59556.590000000004</v>
      </c>
      <c r="S87" s="475"/>
      <c r="T87" s="476">
        <v>0</v>
      </c>
      <c r="U87" s="480"/>
    </row>
    <row r="88" spans="1:31" ht="15.75" thickBot="1">
      <c r="A88" s="4"/>
      <c r="B88" s="21" t="s">
        <v>36</v>
      </c>
      <c r="C88" s="22"/>
      <c r="D88" s="443">
        <f>SUM(D86:D87)</f>
        <v>0</v>
      </c>
      <c r="E88" s="444"/>
      <c r="F88" s="445">
        <f>F87+F86</f>
        <v>688804.23</v>
      </c>
      <c r="G88" s="453"/>
      <c r="H88" s="443">
        <v>0</v>
      </c>
      <c r="I88" s="444"/>
      <c r="J88" s="445">
        <f>SUM(J86:J87)</f>
        <v>0</v>
      </c>
      <c r="K88" s="446"/>
      <c r="L88" s="447">
        <f>SUM(L86:M87)</f>
        <v>293656.25999999995</v>
      </c>
      <c r="M88" s="446"/>
      <c r="N88" s="444">
        <f>SUM(N86:N87)</f>
        <v>0</v>
      </c>
      <c r="O88" s="444"/>
      <c r="P88" s="445">
        <f>SUM(P86:P87)</f>
        <v>0</v>
      </c>
      <c r="Q88" s="452"/>
      <c r="R88" s="447">
        <f>SUM(R86:S87)</f>
        <v>688764.39</v>
      </c>
      <c r="S88" s="446"/>
      <c r="T88" s="447">
        <f>SUM(T86:T87)</f>
        <v>0</v>
      </c>
      <c r="U88" s="453"/>
    </row>
    <row r="89" spans="1:31">
      <c r="A89" s="4"/>
      <c r="B89" s="323"/>
      <c r="C89" s="323"/>
      <c r="D89" s="323"/>
      <c r="E89" s="323"/>
      <c r="F89" s="333"/>
      <c r="G89" s="333"/>
      <c r="H89" s="334"/>
      <c r="I89" s="334"/>
      <c r="J89" s="333"/>
      <c r="K89" s="333"/>
      <c r="L89" s="333"/>
      <c r="M89" s="334"/>
      <c r="N89" s="333"/>
      <c r="O89" s="334"/>
      <c r="P89" s="334"/>
      <c r="Q89" s="333"/>
      <c r="R89" s="4"/>
      <c r="S89" s="404"/>
      <c r="T89" s="4"/>
      <c r="U89" s="4"/>
    </row>
    <row r="90" spans="1:31" ht="15.75" thickBot="1">
      <c r="A90" s="4"/>
      <c r="B90" s="323"/>
      <c r="C90" s="323"/>
      <c r="D90" s="323"/>
      <c r="E90" s="323"/>
      <c r="F90" s="333"/>
      <c r="G90" s="333"/>
      <c r="H90" s="333"/>
      <c r="I90" s="333"/>
      <c r="J90" s="333"/>
      <c r="K90" s="333"/>
      <c r="L90" s="333"/>
      <c r="M90" s="333"/>
      <c r="N90" s="333"/>
      <c r="O90" s="333"/>
      <c r="P90" s="333"/>
      <c r="Q90" s="333"/>
      <c r="R90" s="4"/>
      <c r="S90" s="4"/>
      <c r="T90" s="4"/>
      <c r="U90" s="4"/>
    </row>
    <row r="91" spans="1:31" ht="15.75" thickBot="1">
      <c r="B91" s="454" t="s">
        <v>50</v>
      </c>
      <c r="C91" s="455"/>
      <c r="D91" s="455"/>
      <c r="E91" s="456"/>
      <c r="F91" s="438"/>
      <c r="G91" s="438"/>
      <c r="H91" s="438"/>
      <c r="I91" s="438"/>
      <c r="J91" s="438"/>
      <c r="K91" s="438"/>
      <c r="L91" s="438"/>
      <c r="M91" s="438"/>
      <c r="N91" s="438"/>
      <c r="O91" s="438"/>
      <c r="P91" s="438"/>
      <c r="Q91" s="438"/>
      <c r="R91" s="438"/>
      <c r="S91" s="438"/>
      <c r="T91" s="438"/>
      <c r="U91" s="438"/>
    </row>
    <row r="92" spans="1:31">
      <c r="B92" s="740" t="s">
        <v>123</v>
      </c>
      <c r="C92" s="741"/>
      <c r="D92" s="741"/>
      <c r="E92" s="741"/>
      <c r="F92" s="741"/>
      <c r="G92" s="741"/>
      <c r="H92" s="741"/>
      <c r="I92" s="741"/>
      <c r="J92" s="741"/>
      <c r="K92" s="741"/>
      <c r="L92" s="741"/>
      <c r="M92" s="741"/>
      <c r="N92" s="741"/>
      <c r="O92" s="741"/>
      <c r="P92" s="741"/>
      <c r="Q92" s="741"/>
      <c r="R92" s="741"/>
      <c r="S92" s="741"/>
      <c r="T92" s="741"/>
      <c r="U92" s="742"/>
    </row>
    <row r="93" spans="1:31" ht="6.75" customHeight="1">
      <c r="B93" s="743"/>
      <c r="C93" s="744"/>
      <c r="D93" s="744"/>
      <c r="E93" s="744"/>
      <c r="F93" s="744"/>
      <c r="G93" s="744"/>
      <c r="H93" s="744"/>
      <c r="I93" s="744"/>
      <c r="J93" s="744"/>
      <c r="K93" s="744"/>
      <c r="L93" s="744"/>
      <c r="M93" s="744"/>
      <c r="N93" s="744"/>
      <c r="O93" s="744"/>
      <c r="P93" s="744"/>
      <c r="Q93" s="744"/>
      <c r="R93" s="744"/>
      <c r="S93" s="744"/>
      <c r="T93" s="744"/>
      <c r="U93" s="745"/>
    </row>
    <row r="94" spans="1:31">
      <c r="B94" s="743"/>
      <c r="C94" s="744"/>
      <c r="D94" s="744"/>
      <c r="E94" s="744"/>
      <c r="F94" s="744"/>
      <c r="G94" s="744"/>
      <c r="H94" s="744"/>
      <c r="I94" s="744"/>
      <c r="J94" s="744"/>
      <c r="K94" s="744"/>
      <c r="L94" s="744"/>
      <c r="M94" s="744"/>
      <c r="N94" s="744"/>
      <c r="O94" s="744"/>
      <c r="P94" s="744"/>
      <c r="Q94" s="744"/>
      <c r="R94" s="744"/>
      <c r="S94" s="744"/>
      <c r="T94" s="744"/>
      <c r="U94" s="745"/>
    </row>
    <row r="95" spans="1:31" ht="4.5" customHeight="1">
      <c r="B95" s="743"/>
      <c r="C95" s="744"/>
      <c r="D95" s="744"/>
      <c r="E95" s="744"/>
      <c r="F95" s="744"/>
      <c r="G95" s="744"/>
      <c r="H95" s="744"/>
      <c r="I95" s="744"/>
      <c r="J95" s="744"/>
      <c r="K95" s="744"/>
      <c r="L95" s="744"/>
      <c r="M95" s="744"/>
      <c r="N95" s="744"/>
      <c r="O95" s="744"/>
      <c r="P95" s="744"/>
      <c r="Q95" s="744"/>
      <c r="R95" s="744"/>
      <c r="S95" s="744"/>
      <c r="T95" s="744"/>
      <c r="U95" s="745"/>
    </row>
    <row r="96" spans="1:31" ht="6.75" customHeight="1">
      <c r="B96" s="743"/>
      <c r="C96" s="744"/>
      <c r="D96" s="744"/>
      <c r="E96" s="744"/>
      <c r="F96" s="744"/>
      <c r="G96" s="744"/>
      <c r="H96" s="744"/>
      <c r="I96" s="744"/>
      <c r="J96" s="744"/>
      <c r="K96" s="744"/>
      <c r="L96" s="744"/>
      <c r="M96" s="744"/>
      <c r="N96" s="744"/>
      <c r="O96" s="744"/>
      <c r="P96" s="744"/>
      <c r="Q96" s="744"/>
      <c r="R96" s="744"/>
      <c r="S96" s="744"/>
      <c r="T96" s="744"/>
      <c r="U96" s="745"/>
    </row>
    <row r="97" spans="2:21">
      <c r="B97" s="743"/>
      <c r="C97" s="744"/>
      <c r="D97" s="744"/>
      <c r="E97" s="744"/>
      <c r="F97" s="744"/>
      <c r="G97" s="744"/>
      <c r="H97" s="744"/>
      <c r="I97" s="744"/>
      <c r="J97" s="744"/>
      <c r="K97" s="744"/>
      <c r="L97" s="744"/>
      <c r="M97" s="744"/>
      <c r="N97" s="744"/>
      <c r="O97" s="744"/>
      <c r="P97" s="744"/>
      <c r="Q97" s="744"/>
      <c r="R97" s="744"/>
      <c r="S97" s="744"/>
      <c r="T97" s="744"/>
      <c r="U97" s="745"/>
    </row>
    <row r="98" spans="2:21" ht="15.75" thickBot="1">
      <c r="B98" s="746"/>
      <c r="C98" s="747"/>
      <c r="D98" s="747"/>
      <c r="E98" s="747"/>
      <c r="F98" s="747"/>
      <c r="G98" s="747"/>
      <c r="H98" s="747"/>
      <c r="I98" s="747"/>
      <c r="J98" s="747"/>
      <c r="K98" s="747"/>
      <c r="L98" s="747"/>
      <c r="M98" s="747"/>
      <c r="N98" s="747"/>
      <c r="O98" s="747"/>
      <c r="P98" s="747"/>
      <c r="Q98" s="747"/>
      <c r="R98" s="747"/>
      <c r="S98" s="747"/>
      <c r="T98" s="747"/>
      <c r="U98" s="748"/>
    </row>
    <row r="99" spans="2:21">
      <c r="B99" s="4"/>
    </row>
    <row r="100" spans="2:21">
      <c r="H100" s="331"/>
      <c r="I100" s="331"/>
      <c r="O100" s="331"/>
      <c r="Q100" s="331"/>
    </row>
    <row r="101" spans="2:21">
      <c r="B101" s="24"/>
      <c r="C101" s="24"/>
      <c r="D101" s="24"/>
      <c r="E101" s="24"/>
      <c r="F101" s="24"/>
      <c r="I101" s="24"/>
      <c r="J101" s="435" t="s">
        <v>51</v>
      </c>
      <c r="K101" s="435"/>
      <c r="L101" s="435"/>
      <c r="M101" s="435"/>
      <c r="N101" s="435"/>
      <c r="O101" s="435"/>
      <c r="R101" s="435" t="s">
        <v>52</v>
      </c>
      <c r="S101" s="435"/>
      <c r="T101" s="435"/>
      <c r="U101" s="435"/>
    </row>
    <row r="102" spans="2:21">
      <c r="B102" s="448" t="s">
        <v>53</v>
      </c>
      <c r="C102" s="448"/>
      <c r="D102" s="448"/>
      <c r="E102" s="448"/>
      <c r="F102" s="448"/>
      <c r="G102" s="448"/>
      <c r="H102" s="25"/>
      <c r="I102" s="25"/>
      <c r="J102" s="449"/>
      <c r="K102" s="449"/>
      <c r="L102" s="449"/>
      <c r="M102" s="449"/>
      <c r="N102" s="449"/>
      <c r="O102" s="449"/>
      <c r="P102" s="25"/>
      <c r="Q102" s="25"/>
      <c r="R102" s="440" t="s">
        <v>1</v>
      </c>
      <c r="S102" s="440"/>
      <c r="T102" s="440"/>
      <c r="U102" s="440"/>
    </row>
    <row r="103" spans="2:21">
      <c r="B103" s="448"/>
      <c r="C103" s="448"/>
      <c r="D103" s="448"/>
      <c r="E103" s="448"/>
      <c r="F103" s="448"/>
      <c r="G103" s="448"/>
      <c r="H103" s="332"/>
      <c r="I103" s="332"/>
      <c r="J103" s="449"/>
      <c r="K103" s="449"/>
      <c r="L103" s="449"/>
      <c r="M103" s="449"/>
      <c r="N103" s="449"/>
      <c r="O103" s="449"/>
      <c r="P103" s="332"/>
      <c r="Q103" s="332"/>
      <c r="R103" s="440"/>
      <c r="S103" s="440"/>
      <c r="T103" s="440"/>
      <c r="U103" s="440"/>
    </row>
    <row r="104" spans="2:21">
      <c r="B104" s="448"/>
      <c r="C104" s="448"/>
      <c r="D104" s="448"/>
      <c r="E104" s="448"/>
      <c r="F104" s="448"/>
      <c r="G104" s="448"/>
      <c r="H104" s="332"/>
      <c r="I104" s="332"/>
      <c r="J104" s="449"/>
      <c r="K104" s="449"/>
      <c r="L104" s="449"/>
      <c r="M104" s="449"/>
      <c r="N104" s="449"/>
      <c r="O104" s="449"/>
      <c r="P104" s="332"/>
      <c r="Q104" s="332"/>
      <c r="R104" s="440"/>
      <c r="S104" s="440"/>
      <c r="T104" s="440"/>
      <c r="U104" s="440"/>
    </row>
    <row r="105" spans="2:21">
      <c r="B105" s="448"/>
      <c r="C105" s="448"/>
      <c r="D105" s="448"/>
      <c r="E105" s="448"/>
      <c r="F105" s="448"/>
      <c r="G105" s="448"/>
      <c r="H105" s="332"/>
      <c r="I105" s="332"/>
      <c r="J105" s="449"/>
      <c r="K105" s="449"/>
      <c r="L105" s="449"/>
      <c r="M105" s="449"/>
      <c r="N105" s="449"/>
      <c r="O105" s="449"/>
      <c r="P105" s="332"/>
      <c r="Q105" s="332"/>
      <c r="R105" s="440"/>
      <c r="S105" s="440"/>
      <c r="T105" s="440"/>
      <c r="U105" s="440"/>
    </row>
    <row r="106" spans="2:21" ht="15.75" thickBot="1">
      <c r="B106" s="451"/>
      <c r="C106" s="451"/>
      <c r="D106" s="451"/>
      <c r="E106" s="451"/>
      <c r="F106" s="451"/>
      <c r="G106" s="451"/>
      <c r="J106" s="450"/>
      <c r="K106" s="450"/>
      <c r="L106" s="450"/>
      <c r="M106" s="450"/>
      <c r="N106" s="450"/>
      <c r="O106" s="450"/>
      <c r="R106" s="438"/>
      <c r="S106" s="438"/>
      <c r="T106" s="438"/>
      <c r="U106" s="438"/>
    </row>
    <row r="107" spans="2:21">
      <c r="B107" s="432" t="s">
        <v>60</v>
      </c>
      <c r="C107" s="432"/>
      <c r="D107" s="432"/>
      <c r="E107" s="432"/>
      <c r="F107" s="432"/>
      <c r="G107" s="432"/>
      <c r="J107" s="437" t="s">
        <v>61</v>
      </c>
      <c r="K107" s="437"/>
      <c r="L107" s="437"/>
      <c r="M107" s="437"/>
      <c r="N107" s="437"/>
      <c r="O107" s="437"/>
      <c r="R107" s="441" t="s">
        <v>116</v>
      </c>
      <c r="S107" s="441"/>
      <c r="T107" s="441"/>
      <c r="U107" s="441"/>
    </row>
    <row r="108" spans="2:21">
      <c r="B108" s="437" t="s">
        <v>62</v>
      </c>
      <c r="C108" s="437"/>
      <c r="D108" s="437"/>
      <c r="E108" s="437"/>
      <c r="F108" s="437"/>
      <c r="G108" s="437"/>
      <c r="J108" s="442" t="s">
        <v>63</v>
      </c>
      <c r="K108" s="442"/>
      <c r="L108" s="442"/>
      <c r="M108" s="442"/>
      <c r="N108" s="442"/>
      <c r="O108" s="442"/>
      <c r="P108" s="27"/>
      <c r="Q108" s="27"/>
      <c r="R108" s="442" t="s">
        <v>64</v>
      </c>
      <c r="S108" s="442"/>
      <c r="T108" s="442"/>
      <c r="U108" s="442"/>
    </row>
    <row r="110" spans="2:21">
      <c r="J110" s="435" t="s">
        <v>54</v>
      </c>
      <c r="K110" s="435"/>
      <c r="L110" s="435"/>
      <c r="M110" s="435"/>
      <c r="N110" s="435"/>
      <c r="O110" s="435"/>
    </row>
    <row r="111" spans="2:21">
      <c r="B111" s="436" t="s">
        <v>118</v>
      </c>
      <c r="C111" s="436"/>
      <c r="D111" s="436"/>
      <c r="E111" s="436"/>
      <c r="F111" s="436"/>
      <c r="G111" s="436"/>
      <c r="J111" s="436" t="s">
        <v>55</v>
      </c>
      <c r="K111" s="436"/>
      <c r="L111" s="436"/>
      <c r="M111" s="436"/>
      <c r="N111" s="436"/>
      <c r="O111" s="436"/>
      <c r="R111" s="436" t="s">
        <v>56</v>
      </c>
      <c r="S111" s="436"/>
      <c r="T111" s="436"/>
      <c r="U111" s="436"/>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c r="B114" s="437"/>
      <c r="C114" s="437"/>
      <c r="D114" s="437"/>
      <c r="E114" s="437"/>
      <c r="F114" s="437"/>
      <c r="G114" s="437"/>
      <c r="J114" s="436"/>
      <c r="K114" s="436"/>
      <c r="L114" s="436"/>
      <c r="M114" s="436"/>
      <c r="N114" s="436"/>
      <c r="O114" s="436"/>
      <c r="R114" s="437"/>
      <c r="S114" s="437"/>
      <c r="T114" s="437"/>
      <c r="U114" s="437"/>
    </row>
    <row r="115" spans="2:21" ht="15.75" thickBot="1">
      <c r="B115" s="438"/>
      <c r="C115" s="438"/>
      <c r="D115" s="438"/>
      <c r="E115" s="438"/>
      <c r="F115" s="438"/>
      <c r="G115" s="438"/>
      <c r="H115" s="26"/>
      <c r="I115" s="26"/>
      <c r="J115" s="439"/>
      <c r="K115" s="439"/>
      <c r="L115" s="439"/>
      <c r="M115" s="439"/>
      <c r="N115" s="439"/>
      <c r="O115" s="439"/>
      <c r="P115" s="26"/>
      <c r="Q115" s="26"/>
      <c r="R115" s="438"/>
      <c r="S115" s="438"/>
      <c r="T115" s="438"/>
      <c r="U115" s="438"/>
    </row>
    <row r="116" spans="2:21">
      <c r="B116" s="432" t="s">
        <v>65</v>
      </c>
      <c r="C116" s="432"/>
      <c r="D116" s="432"/>
      <c r="E116" s="432"/>
      <c r="F116" s="432"/>
      <c r="G116" s="432"/>
      <c r="H116" s="28"/>
      <c r="I116" s="28"/>
      <c r="J116" s="432" t="s">
        <v>66</v>
      </c>
      <c r="K116" s="432"/>
      <c r="L116" s="432"/>
      <c r="M116" s="432"/>
      <c r="N116" s="432"/>
      <c r="O116" s="432"/>
      <c r="P116" s="26"/>
      <c r="Q116" s="26"/>
      <c r="R116" s="432" t="s">
        <v>67</v>
      </c>
      <c r="S116" s="432"/>
      <c r="T116" s="432"/>
      <c r="U116" s="432"/>
    </row>
    <row r="117" spans="2:21" ht="33.75" customHeight="1">
      <c r="B117" s="433" t="s">
        <v>68</v>
      </c>
      <c r="C117" s="433"/>
      <c r="D117" s="433"/>
      <c r="E117" s="433"/>
      <c r="F117" s="433"/>
      <c r="G117" s="433"/>
      <c r="J117" s="434" t="s">
        <v>69</v>
      </c>
      <c r="K117" s="434"/>
      <c r="L117" s="434"/>
      <c r="M117" s="434"/>
      <c r="N117" s="434"/>
      <c r="O117" s="434"/>
      <c r="R117" s="434" t="s">
        <v>70</v>
      </c>
      <c r="S117" s="434"/>
      <c r="T117" s="434"/>
      <c r="U117" s="434"/>
    </row>
  </sheetData>
  <mergeCells count="327">
    <mergeCell ref="B117:G117"/>
    <mergeCell ref="J117:O117"/>
    <mergeCell ref="R117:U117"/>
    <mergeCell ref="P84:U84"/>
    <mergeCell ref="B112:G115"/>
    <mergeCell ref="J112:O115"/>
    <mergeCell ref="R112:U115"/>
    <mergeCell ref="B116:G116"/>
    <mergeCell ref="J116:O116"/>
    <mergeCell ref="R116:U116"/>
    <mergeCell ref="B108:G108"/>
    <mergeCell ref="J108:O108"/>
    <mergeCell ref="R108:U108"/>
    <mergeCell ref="J110:O110"/>
    <mergeCell ref="J111:O111"/>
    <mergeCell ref="R111:U111"/>
    <mergeCell ref="B102:G102"/>
    <mergeCell ref="J102:O106"/>
    <mergeCell ref="R102:U106"/>
    <mergeCell ref="B103:G106"/>
    <mergeCell ref="B107:G107"/>
    <mergeCell ref="J107:O107"/>
    <mergeCell ref="R107:U107"/>
    <mergeCell ref="R88:S88"/>
    <mergeCell ref="B92:U98"/>
    <mergeCell ref="J101:O101"/>
    <mergeCell ref="R101:U101"/>
    <mergeCell ref="P87:Q87"/>
    <mergeCell ref="R87:S87"/>
    <mergeCell ref="T87:U87"/>
    <mergeCell ref="D88:E88"/>
    <mergeCell ref="F88:G88"/>
    <mergeCell ref="H88:I88"/>
    <mergeCell ref="J88:K88"/>
    <mergeCell ref="L88:M88"/>
    <mergeCell ref="N88:O88"/>
    <mergeCell ref="P88:Q88"/>
    <mergeCell ref="B87:C87"/>
    <mergeCell ref="D87:E87"/>
    <mergeCell ref="F87:G87"/>
    <mergeCell ref="H87:I87"/>
    <mergeCell ref="J87:K87"/>
    <mergeCell ref="L87:M87"/>
    <mergeCell ref="N87:O87"/>
    <mergeCell ref="T88:U88"/>
    <mergeCell ref="B91:D91"/>
    <mergeCell ref="E91:U91"/>
    <mergeCell ref="P85:Q85"/>
    <mergeCell ref="R85:S85"/>
    <mergeCell ref="T85:U85"/>
    <mergeCell ref="B86:C86"/>
    <mergeCell ref="D86:E86"/>
    <mergeCell ref="F86:G86"/>
    <mergeCell ref="H86:I86"/>
    <mergeCell ref="J86:K86"/>
    <mergeCell ref="L86:M86"/>
    <mergeCell ref="N86:O86"/>
    <mergeCell ref="B84:C85"/>
    <mergeCell ref="D84:I84"/>
    <mergeCell ref="J84:O84"/>
    <mergeCell ref="D85:E85"/>
    <mergeCell ref="F85:G85"/>
    <mergeCell ref="H85:I85"/>
    <mergeCell ref="J85:K85"/>
    <mergeCell ref="L85:M85"/>
    <mergeCell ref="N85:O85"/>
    <mergeCell ref="P86:Q86"/>
    <mergeCell ref="R86:S86"/>
    <mergeCell ref="T86:U86"/>
    <mergeCell ref="B80:F80"/>
    <mergeCell ref="G80:H80"/>
    <mergeCell ref="B81:F81"/>
    <mergeCell ref="G81:H81"/>
    <mergeCell ref="G82:H82"/>
    <mergeCell ref="B83:U83"/>
    <mergeCell ref="B77:F77"/>
    <mergeCell ref="G77:H77"/>
    <mergeCell ref="B78:F78"/>
    <mergeCell ref="G78:H78"/>
    <mergeCell ref="B79:F79"/>
    <mergeCell ref="G79:H79"/>
    <mergeCell ref="G73:H73"/>
    <mergeCell ref="B74:F74"/>
    <mergeCell ref="G74:H74"/>
    <mergeCell ref="B75:F75"/>
    <mergeCell ref="G75:H75"/>
    <mergeCell ref="B76:F76"/>
    <mergeCell ref="G76:H76"/>
    <mergeCell ref="B69:F69"/>
    <mergeCell ref="G69:H69"/>
    <mergeCell ref="B70:F70"/>
    <mergeCell ref="G70:H70"/>
    <mergeCell ref="B72:F72"/>
    <mergeCell ref="G72:H72"/>
    <mergeCell ref="B66:F66"/>
    <mergeCell ref="G66:H66"/>
    <mergeCell ref="B67:F67"/>
    <mergeCell ref="G67:H67"/>
    <mergeCell ref="B68:F68"/>
    <mergeCell ref="G68:H68"/>
    <mergeCell ref="B63:F63"/>
    <mergeCell ref="G63:H63"/>
    <mergeCell ref="B64:F64"/>
    <mergeCell ref="G64:H64"/>
    <mergeCell ref="B65:F65"/>
    <mergeCell ref="G65:H65"/>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R38:T38"/>
    <mergeCell ref="B39:D39"/>
    <mergeCell ref="E39:F39"/>
    <mergeCell ref="G39:H39"/>
    <mergeCell ref="I39:K39"/>
    <mergeCell ref="L39:N39"/>
    <mergeCell ref="O39:Q39"/>
    <mergeCell ref="B38:D38"/>
    <mergeCell ref="E38:F38"/>
    <mergeCell ref="G38:H38"/>
    <mergeCell ref="I38:K38"/>
    <mergeCell ref="L38:N38"/>
    <mergeCell ref="O38:Q38"/>
    <mergeCell ref="R39:T39"/>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B24:D24"/>
    <mergeCell ref="E24:F24"/>
    <mergeCell ref="G24:H24"/>
    <mergeCell ref="I24:K24"/>
    <mergeCell ref="L24:N24"/>
    <mergeCell ref="O24:Q24"/>
    <mergeCell ref="R24:T24"/>
    <mergeCell ref="L21:N22"/>
    <mergeCell ref="O21:Q22"/>
    <mergeCell ref="R21:T22"/>
    <mergeCell ref="B23:D23"/>
    <mergeCell ref="E23:F23"/>
    <mergeCell ref="G23:H23"/>
    <mergeCell ref="I23:K23"/>
    <mergeCell ref="L23:N23"/>
    <mergeCell ref="O23:Q23"/>
    <mergeCell ref="R23:T23"/>
    <mergeCell ref="B17:F17"/>
    <mergeCell ref="G17:U17"/>
    <mergeCell ref="B18:U18"/>
    <mergeCell ref="B19:D22"/>
    <mergeCell ref="E19:F22"/>
    <mergeCell ref="G19:U19"/>
    <mergeCell ref="G20:H22"/>
    <mergeCell ref="I20:N20"/>
    <mergeCell ref="O20:U20"/>
    <mergeCell ref="I21:K22"/>
    <mergeCell ref="B111:G111"/>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V47:W48"/>
    <mergeCell ref="X47:Y48"/>
    <mergeCell ref="Z47:AA48"/>
    <mergeCell ref="AB47:AC48"/>
    <mergeCell ref="AD47:AE48"/>
    <mergeCell ref="V21:W22"/>
    <mergeCell ref="X21:Y22"/>
    <mergeCell ref="Z21:AA22"/>
    <mergeCell ref="AB21:AC22"/>
    <mergeCell ref="AD21:AE22"/>
  </mergeCells>
  <conditionalFormatting sqref="Y46">
    <cfRule type="cellIs" dxfId="74" priority="99" operator="notEqual">
      <formula>0</formula>
    </cfRule>
  </conditionalFormatting>
  <conditionalFormatting sqref="W46">
    <cfRule type="cellIs" dxfId="73" priority="100" operator="notEqual">
      <formula>0</formula>
    </cfRule>
  </conditionalFormatting>
  <conditionalFormatting sqref="AA46">
    <cfRule type="cellIs" dxfId="72" priority="98" operator="notEqual">
      <formula>0</formula>
    </cfRule>
  </conditionalFormatting>
  <conditionalFormatting sqref="AC46">
    <cfRule type="cellIs" dxfId="71" priority="97" operator="notEqual">
      <formula>0</formula>
    </cfRule>
  </conditionalFormatting>
  <conditionalFormatting sqref="AE46">
    <cfRule type="cellIs" dxfId="70" priority="96" operator="notEqual">
      <formula>0</formula>
    </cfRule>
  </conditionalFormatting>
  <conditionalFormatting sqref="W51">
    <cfRule type="cellIs" dxfId="69" priority="95" operator="notEqual">
      <formula>0</formula>
    </cfRule>
  </conditionalFormatting>
  <conditionalFormatting sqref="AA51">
    <cfRule type="cellIs" dxfId="68" priority="93" operator="notEqual">
      <formula>0</formula>
    </cfRule>
  </conditionalFormatting>
  <conditionalFormatting sqref="AE51">
    <cfRule type="cellIs" dxfId="67" priority="91" operator="notEqual">
      <formula>0</formula>
    </cfRule>
  </conditionalFormatting>
  <conditionalFormatting sqref="AC51">
    <cfRule type="cellIs" dxfId="66" priority="92" operator="notEqual">
      <formula>0</formula>
    </cfRule>
  </conditionalFormatting>
  <conditionalFormatting sqref="Y51">
    <cfRule type="cellIs" dxfId="65" priority="94" operator="notEqual">
      <formula>0</formula>
    </cfRule>
  </conditionalFormatting>
  <conditionalFormatting sqref="W52">
    <cfRule type="cellIs" dxfId="64" priority="90" operator="notEqual">
      <formula>0</formula>
    </cfRule>
  </conditionalFormatting>
  <conditionalFormatting sqref="AA52">
    <cfRule type="cellIs" dxfId="63" priority="88" operator="notEqual">
      <formula>0</formula>
    </cfRule>
  </conditionalFormatting>
  <conditionalFormatting sqref="AE52">
    <cfRule type="cellIs" dxfId="62" priority="86" operator="notEqual">
      <formula>0</formula>
    </cfRule>
  </conditionalFormatting>
  <conditionalFormatting sqref="AC52">
    <cfRule type="cellIs" dxfId="61" priority="87" operator="notEqual">
      <formula>0</formula>
    </cfRule>
  </conditionalFormatting>
  <conditionalFormatting sqref="Y52">
    <cfRule type="cellIs" dxfId="60" priority="89" operator="notEqual">
      <formula>0</formula>
    </cfRule>
  </conditionalFormatting>
  <conditionalFormatting sqref="W75:W76">
    <cfRule type="cellIs" dxfId="59" priority="75" operator="notEqual">
      <formula>0</formula>
    </cfRule>
  </conditionalFormatting>
  <conditionalFormatting sqref="AA75:AA76">
    <cfRule type="cellIs" dxfId="58" priority="73" operator="notEqual">
      <formula>0</formula>
    </cfRule>
  </conditionalFormatting>
  <conditionalFormatting sqref="AE75:AE76">
    <cfRule type="cellIs" dxfId="57" priority="71" operator="notEqual">
      <formula>0</formula>
    </cfRule>
  </conditionalFormatting>
  <conditionalFormatting sqref="AC75:AC76">
    <cfRule type="cellIs" dxfId="56" priority="72" operator="notEqual">
      <formula>0</formula>
    </cfRule>
  </conditionalFormatting>
  <conditionalFormatting sqref="Y75:Y76">
    <cfRule type="cellIs" dxfId="55" priority="74" operator="notEqual">
      <formula>0</formula>
    </cfRule>
  </conditionalFormatting>
  <conditionalFormatting sqref="W24">
    <cfRule type="cellIs" dxfId="54" priority="65" operator="notEqual">
      <formula>0</formula>
    </cfRule>
  </conditionalFormatting>
  <conditionalFormatting sqref="Y24">
    <cfRule type="cellIs" dxfId="53" priority="64" operator="notEqual">
      <formula>0</formula>
    </cfRule>
  </conditionalFormatting>
  <conditionalFormatting sqref="AA24">
    <cfRule type="cellIs" dxfId="52" priority="63" operator="notEqual">
      <formula>0</formula>
    </cfRule>
  </conditionalFormatting>
  <conditionalFormatting sqref="AC24">
    <cfRule type="cellIs" dxfId="51" priority="62" operator="notEqual">
      <formula>0</formula>
    </cfRule>
  </conditionalFormatting>
  <conditionalFormatting sqref="AE24">
    <cfRule type="cellIs" dxfId="50" priority="61" operator="notEqual">
      <formula>0%</formula>
    </cfRule>
  </conditionalFormatting>
  <conditionalFormatting sqref="W25:W26">
    <cfRule type="cellIs" dxfId="49" priority="60" operator="notEqual">
      <formula>0</formula>
    </cfRule>
  </conditionalFormatting>
  <conditionalFormatting sqref="Y25:Y26">
    <cfRule type="cellIs" dxfId="48" priority="59" operator="notEqual">
      <formula>0</formula>
    </cfRule>
  </conditionalFormatting>
  <conditionalFormatting sqref="AA25:AA26">
    <cfRule type="cellIs" dxfId="47" priority="58" operator="notEqual">
      <formula>0</formula>
    </cfRule>
  </conditionalFormatting>
  <conditionalFormatting sqref="AC25:AC26">
    <cfRule type="cellIs" dxfId="46" priority="57" operator="notEqual">
      <formula>0</formula>
    </cfRule>
  </conditionalFormatting>
  <conditionalFormatting sqref="AE25:AE26">
    <cfRule type="cellIs" dxfId="45" priority="56" operator="notEqual">
      <formula>0%</formula>
    </cfRule>
  </conditionalFormatting>
  <conditionalFormatting sqref="W28:W29">
    <cfRule type="cellIs" dxfId="44" priority="55" operator="notEqual">
      <formula>0</formula>
    </cfRule>
  </conditionalFormatting>
  <conditionalFormatting sqref="Y28:Y29">
    <cfRule type="cellIs" dxfId="43" priority="54" operator="notEqual">
      <formula>0</formula>
    </cfRule>
  </conditionalFormatting>
  <conditionalFormatting sqref="AA28:AA29">
    <cfRule type="cellIs" dxfId="42" priority="53" operator="notEqual">
      <formula>0</formula>
    </cfRule>
  </conditionalFormatting>
  <conditionalFormatting sqref="AC28:AC29">
    <cfRule type="cellIs" dxfId="41" priority="52" operator="notEqual">
      <formula>0</formula>
    </cfRule>
  </conditionalFormatting>
  <conditionalFormatting sqref="AE28:AE29">
    <cfRule type="cellIs" dxfId="40" priority="51" operator="notEqual">
      <formula>0%</formula>
    </cfRule>
  </conditionalFormatting>
  <conditionalFormatting sqref="W31:W32">
    <cfRule type="cellIs" dxfId="39" priority="50" operator="notEqual">
      <formula>0</formula>
    </cfRule>
  </conditionalFormatting>
  <conditionalFormatting sqref="Y31:Y32">
    <cfRule type="cellIs" dxfId="38" priority="49" operator="notEqual">
      <formula>0</formula>
    </cfRule>
  </conditionalFormatting>
  <conditionalFormatting sqref="AA31:AA32">
    <cfRule type="cellIs" dxfId="37" priority="48" operator="notEqual">
      <formula>0</formula>
    </cfRule>
  </conditionalFormatting>
  <conditionalFormatting sqref="AC31:AC32">
    <cfRule type="cellIs" dxfId="36" priority="47" operator="notEqual">
      <formula>0</formula>
    </cfRule>
  </conditionalFormatting>
  <conditionalFormatting sqref="AE31:AE32">
    <cfRule type="cellIs" dxfId="35" priority="46" operator="notEqual">
      <formula>0%</formula>
    </cfRule>
  </conditionalFormatting>
  <conditionalFormatting sqref="W34:W35">
    <cfRule type="cellIs" dxfId="34" priority="45" operator="notEqual">
      <formula>0</formula>
    </cfRule>
  </conditionalFormatting>
  <conditionalFormatting sqref="Y34:Y35">
    <cfRule type="cellIs" dxfId="33" priority="44" operator="notEqual">
      <formula>0</formula>
    </cfRule>
  </conditionalFormatting>
  <conditionalFormatting sqref="AA34:AA35">
    <cfRule type="cellIs" dxfId="32" priority="43" operator="notEqual">
      <formula>0</formula>
    </cfRule>
  </conditionalFormatting>
  <conditionalFormatting sqref="AC34:AC35">
    <cfRule type="cellIs" dxfId="31" priority="42" operator="notEqual">
      <formula>0</formula>
    </cfRule>
  </conditionalFormatting>
  <conditionalFormatting sqref="AE34:AE35">
    <cfRule type="cellIs" dxfId="30" priority="41" operator="notEqual">
      <formula>0%</formula>
    </cfRule>
  </conditionalFormatting>
  <conditionalFormatting sqref="W37">
    <cfRule type="cellIs" dxfId="29" priority="40" operator="notEqual">
      <formula>0</formula>
    </cfRule>
  </conditionalFormatting>
  <conditionalFormatting sqref="Y37">
    <cfRule type="cellIs" dxfId="28" priority="39" operator="notEqual">
      <formula>0</formula>
    </cfRule>
  </conditionalFormatting>
  <conditionalFormatting sqref="AA37">
    <cfRule type="cellIs" dxfId="27" priority="38" operator="notEqual">
      <formula>0</formula>
    </cfRule>
  </conditionalFormatting>
  <conditionalFormatting sqref="AC37">
    <cfRule type="cellIs" dxfId="26" priority="37" operator="notEqual">
      <formula>0</formula>
    </cfRule>
  </conditionalFormatting>
  <conditionalFormatting sqref="AE37">
    <cfRule type="cellIs" dxfId="25" priority="36" operator="notEqual">
      <formula>0%</formula>
    </cfRule>
  </conditionalFormatting>
  <conditionalFormatting sqref="W39:W40">
    <cfRule type="cellIs" dxfId="24" priority="25" operator="notEqual">
      <formula>0</formula>
    </cfRule>
  </conditionalFormatting>
  <conditionalFormatting sqref="Y39:Y40">
    <cfRule type="cellIs" dxfId="23" priority="24" operator="notEqual">
      <formula>0</formula>
    </cfRule>
  </conditionalFormatting>
  <conditionalFormatting sqref="AA39:AA40">
    <cfRule type="cellIs" dxfId="22" priority="23" operator="notEqual">
      <formula>0</formula>
    </cfRule>
  </conditionalFormatting>
  <conditionalFormatting sqref="AC39:AC40">
    <cfRule type="cellIs" dxfId="21" priority="22" operator="notEqual">
      <formula>0</formula>
    </cfRule>
  </conditionalFormatting>
  <conditionalFormatting sqref="AE39:AE40">
    <cfRule type="cellIs" dxfId="20" priority="21" operator="notEqual">
      <formula>0%</formula>
    </cfRule>
  </conditionalFormatting>
  <conditionalFormatting sqref="W42">
    <cfRule type="cellIs" dxfId="19" priority="20" operator="notEqual">
      <formula>0</formula>
    </cfRule>
  </conditionalFormatting>
  <conditionalFormatting sqref="Y42">
    <cfRule type="cellIs" dxfId="18" priority="19" operator="notEqual">
      <formula>0</formula>
    </cfRule>
  </conditionalFormatting>
  <conditionalFormatting sqref="AA42">
    <cfRule type="cellIs" dxfId="17" priority="18" operator="notEqual">
      <formula>0</formula>
    </cfRule>
  </conditionalFormatting>
  <conditionalFormatting sqref="AC42">
    <cfRule type="cellIs" dxfId="16" priority="17" operator="notEqual">
      <formula>0</formula>
    </cfRule>
  </conditionalFormatting>
  <conditionalFormatting sqref="AE42">
    <cfRule type="cellIs" dxfId="15" priority="16" operator="notEqual">
      <formula>0%</formula>
    </cfRule>
  </conditionalFormatting>
  <conditionalFormatting sqref="W53:W69">
    <cfRule type="cellIs" dxfId="14" priority="15" operator="notEqual">
      <formula>0</formula>
    </cfRule>
  </conditionalFormatting>
  <conditionalFormatting sqref="AA53:AA69">
    <cfRule type="cellIs" dxfId="13" priority="13" operator="notEqual">
      <formula>0</formula>
    </cfRule>
  </conditionalFormatting>
  <conditionalFormatting sqref="AE53:AE69">
    <cfRule type="cellIs" dxfId="12" priority="11" operator="notEqual">
      <formula>0</formula>
    </cfRule>
  </conditionalFormatting>
  <conditionalFormatting sqref="AC53:AC69">
    <cfRule type="cellIs" dxfId="11" priority="12" operator="notEqual">
      <formula>0</formula>
    </cfRule>
  </conditionalFormatting>
  <conditionalFormatting sqref="Y53:Y69">
    <cfRule type="cellIs" dxfId="10" priority="14" operator="notEqual">
      <formula>0</formula>
    </cfRule>
  </conditionalFormatting>
  <conditionalFormatting sqref="W72">
    <cfRule type="cellIs" dxfId="9" priority="10" operator="notEqual">
      <formula>0</formula>
    </cfRule>
  </conditionalFormatting>
  <conditionalFormatting sqref="AA72">
    <cfRule type="cellIs" dxfId="8" priority="8" operator="notEqual">
      <formula>0</formula>
    </cfRule>
  </conditionalFormatting>
  <conditionalFormatting sqref="AE72">
    <cfRule type="cellIs" dxfId="7" priority="6" operator="notEqual">
      <formula>0</formula>
    </cfRule>
  </conditionalFormatting>
  <conditionalFormatting sqref="AC72">
    <cfRule type="cellIs" dxfId="6" priority="7" operator="notEqual">
      <formula>0</formula>
    </cfRule>
  </conditionalFormatting>
  <conditionalFormatting sqref="Y72">
    <cfRule type="cellIs" dxfId="5" priority="9" operator="notEqual">
      <formula>0</formula>
    </cfRule>
  </conditionalFormatting>
  <conditionalFormatting sqref="W77:W81">
    <cfRule type="cellIs" dxfId="4" priority="5" operator="notEqual">
      <formula>0</formula>
    </cfRule>
  </conditionalFormatting>
  <conditionalFormatting sqref="AA77:AA81">
    <cfRule type="cellIs" dxfId="3" priority="3" operator="notEqual">
      <formula>0</formula>
    </cfRule>
  </conditionalFormatting>
  <conditionalFormatting sqref="AE77:AE81">
    <cfRule type="cellIs" dxfId="2" priority="1" operator="notEqual">
      <formula>0</formula>
    </cfRule>
  </conditionalFormatting>
  <conditionalFormatting sqref="AC77:AC81">
    <cfRule type="cellIs" dxfId="1" priority="2" operator="notEqual">
      <formula>0</formula>
    </cfRule>
  </conditionalFormatting>
  <conditionalFormatting sqref="Y77:Y81">
    <cfRule type="cellIs" dxfId="0" priority="4" operator="notEqual">
      <formula>0</formula>
    </cfRule>
  </conditionalFormatting>
  <pageMargins left="0.86614173228346458" right="0" top="0.15748031496062992" bottom="0.15748031496062992" header="0.15748031496062992" footer="0.15748031496062992"/>
  <pageSetup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6"/>
  <sheetViews>
    <sheetView topLeftCell="A105" zoomScale="87" zoomScaleNormal="87" workbookViewId="0">
      <selection activeCell="J5" sqref="B5:U116"/>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8.140625" style="45" customWidth="1"/>
    <col min="7" max="8" width="11.42578125" style="45"/>
    <col min="9" max="12" width="12.7109375" style="45" customWidth="1"/>
    <col min="13" max="13" width="13.85546875" style="45" customWidth="1"/>
    <col min="14" max="14" width="14.140625" style="45" customWidth="1"/>
    <col min="15" max="20" width="12.7109375" style="45" customWidth="1"/>
    <col min="21" max="21" width="12.85546875" style="45" customWidth="1"/>
    <col min="22" max="16384" width="11.42578125" style="45"/>
  </cols>
  <sheetData>
    <row r="1" spans="1:21" s="108" customFormat="1"/>
    <row r="2" spans="1:21" s="108" customFormat="1">
      <c r="F2" s="1"/>
      <c r="G2" s="1"/>
      <c r="H2" s="1"/>
      <c r="I2" s="1"/>
      <c r="J2" s="1"/>
      <c r="K2" s="1"/>
      <c r="L2" s="1"/>
      <c r="M2" s="1"/>
      <c r="N2" s="1"/>
      <c r="O2" s="1"/>
    </row>
    <row r="3" spans="1:21" s="110" customFormat="1">
      <c r="F3" s="1"/>
      <c r="G3" s="1"/>
      <c r="H3" s="1"/>
      <c r="I3" s="1"/>
      <c r="J3" s="1"/>
      <c r="K3" s="1"/>
      <c r="L3" s="1"/>
      <c r="M3" s="1"/>
      <c r="N3" s="1"/>
      <c r="O3" s="1"/>
    </row>
    <row r="4" spans="1:21" s="110" customFormat="1">
      <c r="F4" s="1"/>
      <c r="G4" s="1"/>
      <c r="H4" s="1"/>
      <c r="I4" s="1"/>
      <c r="J4" s="1"/>
      <c r="K4" s="1"/>
      <c r="L4" s="1"/>
      <c r="M4" s="1"/>
      <c r="N4" s="1"/>
      <c r="O4" s="1"/>
    </row>
    <row r="5" spans="1:21" s="110" customFormat="1">
      <c r="F5" s="1"/>
      <c r="G5" s="1"/>
      <c r="H5" s="1"/>
      <c r="I5" s="1"/>
      <c r="J5" s="1"/>
      <c r="K5" s="1"/>
      <c r="L5" s="1"/>
      <c r="M5" s="1"/>
      <c r="N5" s="1"/>
      <c r="O5" s="1"/>
    </row>
    <row r="6" spans="1:21" s="110" customFormat="1">
      <c r="F6" s="1"/>
      <c r="G6" s="1"/>
      <c r="H6" s="1"/>
      <c r="I6" s="1"/>
      <c r="J6" s="1"/>
      <c r="K6" s="1"/>
      <c r="L6" s="1"/>
      <c r="M6" s="1"/>
      <c r="N6" s="1"/>
      <c r="O6" s="1"/>
    </row>
    <row r="7" spans="1:21" s="108" customFormat="1" ht="25.5">
      <c r="B7" s="610" t="s">
        <v>0</v>
      </c>
      <c r="C7" s="610"/>
      <c r="D7" s="610"/>
      <c r="E7" s="610"/>
      <c r="F7" s="610"/>
      <c r="G7" s="610"/>
      <c r="H7" s="610"/>
      <c r="I7" s="610"/>
      <c r="J7" s="610"/>
      <c r="K7" s="610"/>
      <c r="L7" s="610"/>
      <c r="M7" s="610"/>
      <c r="N7" s="610"/>
      <c r="O7" s="610"/>
      <c r="P7" s="610"/>
      <c r="Q7" s="610"/>
      <c r="R7" s="610"/>
      <c r="S7" s="610"/>
      <c r="T7" s="610"/>
      <c r="U7" s="610"/>
    </row>
    <row r="8" spans="1:21" s="108" customFormat="1">
      <c r="F8" s="108" t="s">
        <v>1</v>
      </c>
    </row>
    <row r="9" spans="1:21" s="108" customFormat="1" ht="21.75">
      <c r="B9" s="2"/>
      <c r="C9" s="2"/>
      <c r="D9" s="2"/>
      <c r="E9" s="2"/>
      <c r="F9" s="2"/>
      <c r="G9" s="2"/>
      <c r="H9" s="2"/>
      <c r="I9" s="2"/>
      <c r="J9" s="2"/>
      <c r="K9" s="2"/>
      <c r="L9" s="2"/>
      <c r="M9" s="2"/>
      <c r="N9" s="2"/>
      <c r="O9" s="2"/>
      <c r="P9" s="2"/>
      <c r="Q9" s="2"/>
      <c r="R9" s="2"/>
      <c r="S9" s="2"/>
      <c r="T9" s="2"/>
      <c r="U9" s="2"/>
    </row>
    <row r="10" spans="1:21" s="108" customFormat="1" ht="15.75" thickBot="1">
      <c r="B10" s="109"/>
      <c r="C10" s="109"/>
      <c r="D10" s="109"/>
      <c r="E10" s="109"/>
      <c r="F10" s="109"/>
      <c r="G10" s="109"/>
      <c r="H10" s="109"/>
      <c r="I10" s="109"/>
      <c r="J10" s="109"/>
      <c r="K10" s="109"/>
      <c r="L10" s="109"/>
      <c r="M10" s="109"/>
      <c r="N10" s="109"/>
      <c r="O10" s="109"/>
      <c r="P10" s="109"/>
      <c r="Q10" s="109"/>
      <c r="R10" s="109"/>
      <c r="S10" s="109"/>
      <c r="T10" s="109"/>
      <c r="U10" s="109"/>
    </row>
    <row r="11" spans="1:21" ht="15" customHeight="1">
      <c r="B11" s="611" t="s">
        <v>2</v>
      </c>
      <c r="C11" s="612"/>
      <c r="D11" s="612"/>
      <c r="E11" s="612"/>
      <c r="F11" s="613"/>
      <c r="G11" s="660" t="s">
        <v>141</v>
      </c>
      <c r="H11" s="660"/>
      <c r="I11" s="660"/>
      <c r="J11" s="660"/>
      <c r="K11" s="660"/>
      <c r="L11" s="660"/>
      <c r="M11" s="660"/>
      <c r="N11" s="660"/>
      <c r="O11" s="660"/>
      <c r="P11" s="660"/>
      <c r="Q11" s="660"/>
      <c r="R11" s="660"/>
      <c r="S11" s="660"/>
      <c r="T11" s="660"/>
      <c r="U11" s="661"/>
    </row>
    <row r="12" spans="1:21" ht="15" customHeight="1">
      <c r="A12" s="47"/>
      <c r="B12" s="614" t="s">
        <v>3</v>
      </c>
      <c r="C12" s="615"/>
      <c r="D12" s="615"/>
      <c r="E12" s="615"/>
      <c r="F12" s="616"/>
      <c r="G12" s="617" t="s">
        <v>71</v>
      </c>
      <c r="H12" s="618"/>
      <c r="I12" s="618"/>
      <c r="J12" s="618"/>
      <c r="K12" s="618"/>
      <c r="L12" s="618"/>
      <c r="M12" s="618"/>
      <c r="N12" s="618"/>
      <c r="O12" s="618"/>
      <c r="P12" s="618"/>
      <c r="Q12" s="618"/>
      <c r="R12" s="618"/>
      <c r="S12" s="618"/>
      <c r="T12" s="618"/>
      <c r="U12" s="619"/>
    </row>
    <row r="13" spans="1:21">
      <c r="A13" s="47"/>
      <c r="B13" s="611" t="s">
        <v>4</v>
      </c>
      <c r="C13" s="612"/>
      <c r="D13" s="612"/>
      <c r="E13" s="612"/>
      <c r="F13" s="613"/>
      <c r="G13" s="620" t="s">
        <v>72</v>
      </c>
      <c r="H13" s="621"/>
      <c r="I13" s="621"/>
      <c r="J13" s="621"/>
      <c r="K13" s="621"/>
      <c r="L13" s="621"/>
      <c r="M13" s="621"/>
      <c r="N13" s="621"/>
      <c r="O13" s="621"/>
      <c r="P13" s="621"/>
      <c r="Q13" s="621"/>
      <c r="R13" s="621"/>
      <c r="S13" s="621"/>
      <c r="T13" s="621"/>
      <c r="U13" s="622"/>
    </row>
    <row r="14" spans="1:21" ht="26.25" customHeight="1">
      <c r="A14" s="47"/>
      <c r="B14" s="611" t="s">
        <v>5</v>
      </c>
      <c r="C14" s="612"/>
      <c r="D14" s="612"/>
      <c r="E14" s="612"/>
      <c r="F14" s="613"/>
      <c r="G14" s="620" t="s">
        <v>73</v>
      </c>
      <c r="H14" s="621"/>
      <c r="I14" s="621"/>
      <c r="J14" s="621"/>
      <c r="K14" s="621"/>
      <c r="L14" s="621"/>
      <c r="M14" s="621"/>
      <c r="N14" s="621"/>
      <c r="O14" s="621"/>
      <c r="P14" s="621"/>
      <c r="Q14" s="621"/>
      <c r="R14" s="621"/>
      <c r="S14" s="621"/>
      <c r="T14" s="621"/>
      <c r="U14" s="622"/>
    </row>
    <row r="15" spans="1:21" ht="30.75" customHeight="1">
      <c r="A15" s="47"/>
      <c r="B15" s="611" t="s">
        <v>6</v>
      </c>
      <c r="C15" s="612"/>
      <c r="D15" s="612"/>
      <c r="E15" s="612"/>
      <c r="F15" s="613"/>
      <c r="G15" s="636" t="s">
        <v>7</v>
      </c>
      <c r="H15" s="637"/>
      <c r="I15" s="574"/>
      <c r="J15" s="575"/>
      <c r="K15" s="575"/>
      <c r="L15" s="576"/>
      <c r="M15" s="3" t="s">
        <v>8</v>
      </c>
      <c r="N15" s="574">
        <v>688804.23</v>
      </c>
      <c r="O15" s="575"/>
      <c r="P15" s="575"/>
      <c r="Q15" s="576"/>
      <c r="R15" s="577" t="s">
        <v>9</v>
      </c>
      <c r="S15" s="578"/>
      <c r="T15" s="579">
        <v>0</v>
      </c>
      <c r="U15" s="580"/>
    </row>
    <row r="16" spans="1:21" ht="18.75" customHeight="1">
      <c r="A16" s="47"/>
      <c r="B16" s="611" t="s">
        <v>10</v>
      </c>
      <c r="C16" s="612"/>
      <c r="D16" s="612"/>
      <c r="E16" s="612"/>
      <c r="F16" s="613"/>
      <c r="G16" s="623" t="s">
        <v>7</v>
      </c>
      <c r="H16" s="624"/>
      <c r="I16" s="579"/>
      <c r="J16" s="625"/>
      <c r="K16" s="625"/>
      <c r="L16" s="626"/>
      <c r="M16" s="3" t="s">
        <v>8</v>
      </c>
      <c r="N16" s="627"/>
      <c r="O16" s="628"/>
      <c r="P16" s="628"/>
      <c r="Q16" s="629"/>
      <c r="R16" s="630"/>
      <c r="S16" s="631"/>
      <c r="T16" s="631"/>
      <c r="U16" s="632"/>
    </row>
    <row r="17" spans="1:27" ht="15.75" thickBot="1">
      <c r="A17" s="47"/>
      <c r="B17" s="611" t="s">
        <v>11</v>
      </c>
      <c r="C17" s="612"/>
      <c r="D17" s="612"/>
      <c r="E17" s="612"/>
      <c r="F17" s="613"/>
      <c r="G17" s="633" t="s">
        <v>77</v>
      </c>
      <c r="H17" s="634"/>
      <c r="I17" s="634"/>
      <c r="J17" s="634"/>
      <c r="K17" s="634"/>
      <c r="L17" s="634"/>
      <c r="M17" s="634"/>
      <c r="N17" s="634"/>
      <c r="O17" s="634"/>
      <c r="P17" s="634"/>
      <c r="Q17" s="634"/>
      <c r="R17" s="634"/>
      <c r="S17" s="634"/>
      <c r="T17" s="634"/>
      <c r="U17" s="635"/>
    </row>
    <row r="18" spans="1:27" ht="15.75" customHeight="1" thickBot="1">
      <c r="A18" s="47"/>
      <c r="B18" s="591" t="s">
        <v>12</v>
      </c>
      <c r="C18" s="592"/>
      <c r="D18" s="592"/>
      <c r="E18" s="592"/>
      <c r="F18" s="593"/>
      <c r="G18" s="594" t="s">
        <v>75</v>
      </c>
      <c r="H18" s="595"/>
      <c r="I18" s="595"/>
      <c r="J18" s="595"/>
      <c r="K18" s="595"/>
      <c r="L18" s="595"/>
      <c r="M18" s="595"/>
      <c r="N18" s="595"/>
      <c r="O18" s="595"/>
      <c r="P18" s="595"/>
      <c r="Q18" s="595"/>
      <c r="R18" s="595"/>
      <c r="S18" s="595"/>
      <c r="T18" s="595"/>
      <c r="U18" s="596"/>
    </row>
    <row r="19" spans="1:27" ht="15.75" thickBot="1">
      <c r="B19" s="501"/>
      <c r="C19" s="501"/>
      <c r="D19" s="501"/>
      <c r="E19" s="501"/>
      <c r="F19" s="501"/>
      <c r="G19" s="501"/>
      <c r="H19" s="501"/>
      <c r="I19" s="501"/>
      <c r="J19" s="501"/>
      <c r="K19" s="501"/>
      <c r="L19" s="501"/>
      <c r="M19" s="501"/>
      <c r="N19" s="501"/>
      <c r="O19" s="501"/>
      <c r="P19" s="501"/>
      <c r="Q19" s="501"/>
      <c r="R19" s="501"/>
      <c r="S19" s="501"/>
      <c r="T19" s="501"/>
      <c r="U19" s="501"/>
    </row>
    <row r="20" spans="1:27" ht="16.5" thickBot="1">
      <c r="A20" s="47"/>
      <c r="B20" s="521" t="s">
        <v>13</v>
      </c>
      <c r="C20" s="521"/>
      <c r="D20" s="522"/>
      <c r="E20" s="521" t="s">
        <v>14</v>
      </c>
      <c r="F20" s="522"/>
      <c r="G20" s="526" t="s">
        <v>15</v>
      </c>
      <c r="H20" s="527"/>
      <c r="I20" s="527"/>
      <c r="J20" s="527"/>
      <c r="K20" s="527"/>
      <c r="L20" s="527"/>
      <c r="M20" s="527"/>
      <c r="N20" s="527"/>
      <c r="O20" s="527"/>
      <c r="P20" s="527"/>
      <c r="Q20" s="527"/>
      <c r="R20" s="527"/>
      <c r="S20" s="527"/>
      <c r="T20" s="527"/>
      <c r="U20" s="528"/>
    </row>
    <row r="21" spans="1:27" ht="15.75" thickBot="1">
      <c r="A21" s="47"/>
      <c r="B21" s="524"/>
      <c r="C21" s="524"/>
      <c r="D21" s="525"/>
      <c r="E21" s="524"/>
      <c r="F21" s="525"/>
      <c r="G21" s="529" t="s">
        <v>16</v>
      </c>
      <c r="H21" s="530"/>
      <c r="I21" s="497" t="s">
        <v>17</v>
      </c>
      <c r="J21" s="485"/>
      <c r="K21" s="485"/>
      <c r="L21" s="485"/>
      <c r="M21" s="485"/>
      <c r="N21" s="486"/>
      <c r="O21" s="599" t="s">
        <v>18</v>
      </c>
      <c r="P21" s="600"/>
      <c r="Q21" s="600"/>
      <c r="R21" s="600"/>
      <c r="S21" s="600"/>
      <c r="T21" s="600"/>
      <c r="U21" s="601"/>
    </row>
    <row r="22" spans="1:27">
      <c r="A22" s="47"/>
      <c r="B22" s="524"/>
      <c r="C22" s="524"/>
      <c r="D22" s="525"/>
      <c r="E22" s="524"/>
      <c r="F22" s="525"/>
      <c r="G22" s="531"/>
      <c r="H22" s="532"/>
      <c r="I22" s="529" t="s">
        <v>19</v>
      </c>
      <c r="J22" s="568"/>
      <c r="K22" s="568"/>
      <c r="L22" s="529" t="s">
        <v>20</v>
      </c>
      <c r="M22" s="568"/>
      <c r="N22" s="530"/>
      <c r="O22" s="572" t="s">
        <v>19</v>
      </c>
      <c r="P22" s="573"/>
      <c r="Q22" s="573"/>
      <c r="R22" s="529" t="s">
        <v>20</v>
      </c>
      <c r="S22" s="568"/>
      <c r="T22" s="568"/>
      <c r="U22" s="508" t="s">
        <v>21</v>
      </c>
      <c r="V22" s="602" t="s">
        <v>125</v>
      </c>
      <c r="W22" s="603"/>
      <c r="X22" s="602" t="s">
        <v>126</v>
      </c>
      <c r="Y22" s="603"/>
      <c r="Z22" s="602" t="s">
        <v>127</v>
      </c>
      <c r="AA22" s="603"/>
    </row>
    <row r="23" spans="1:27" ht="23.25" customHeight="1" thickBot="1">
      <c r="A23" s="47"/>
      <c r="B23" s="597"/>
      <c r="C23" s="597"/>
      <c r="D23" s="598"/>
      <c r="E23" s="524"/>
      <c r="F23" s="525"/>
      <c r="G23" s="569"/>
      <c r="H23" s="571"/>
      <c r="I23" s="569"/>
      <c r="J23" s="570"/>
      <c r="K23" s="570"/>
      <c r="L23" s="569"/>
      <c r="M23" s="570"/>
      <c r="N23" s="571"/>
      <c r="O23" s="569"/>
      <c r="P23" s="570"/>
      <c r="Q23" s="570"/>
      <c r="R23" s="569"/>
      <c r="S23" s="570"/>
      <c r="T23" s="570"/>
      <c r="U23" s="509"/>
      <c r="V23" s="604"/>
      <c r="W23" s="605"/>
      <c r="X23" s="604"/>
      <c r="Y23" s="605"/>
      <c r="Z23" s="604"/>
      <c r="AA23" s="605"/>
    </row>
    <row r="24" spans="1:27" s="112" customFormat="1">
      <c r="A24" s="111"/>
      <c r="B24" s="581" t="s">
        <v>22</v>
      </c>
      <c r="C24" s="582"/>
      <c r="D24" s="583"/>
      <c r="E24" s="584"/>
      <c r="F24" s="585"/>
      <c r="G24" s="586"/>
      <c r="H24" s="587"/>
      <c r="I24" s="588"/>
      <c r="J24" s="587"/>
      <c r="K24" s="585"/>
      <c r="L24" s="658"/>
      <c r="M24" s="590"/>
      <c r="N24" s="659"/>
      <c r="O24" s="586"/>
      <c r="P24" s="587"/>
      <c r="Q24" s="587"/>
      <c r="R24" s="588"/>
      <c r="S24" s="587"/>
      <c r="T24" s="585"/>
      <c r="U24" s="114"/>
      <c r="V24" s="374"/>
      <c r="W24" s="345"/>
      <c r="X24" s="345"/>
      <c r="Y24" s="345"/>
      <c r="Z24" s="345"/>
      <c r="AA24" s="345"/>
    </row>
    <row r="25" spans="1:27" s="112" customFormat="1">
      <c r="A25" s="111"/>
      <c r="B25" s="538" t="s">
        <v>23</v>
      </c>
      <c r="C25" s="539"/>
      <c r="D25" s="540"/>
      <c r="E25" s="541" t="s">
        <v>24</v>
      </c>
      <c r="F25" s="542"/>
      <c r="G25" s="513">
        <v>950</v>
      </c>
      <c r="H25" s="513"/>
      <c r="I25" s="655">
        <v>60</v>
      </c>
      <c r="J25" s="656"/>
      <c r="K25" s="657"/>
      <c r="L25" s="655">
        <v>194</v>
      </c>
      <c r="M25" s="656"/>
      <c r="N25" s="657"/>
      <c r="O25" s="513">
        <v>100</v>
      </c>
      <c r="P25" s="514"/>
      <c r="Q25" s="514"/>
      <c r="R25" s="551">
        <v>234</v>
      </c>
      <c r="S25" s="514"/>
      <c r="T25" s="552"/>
      <c r="U25" s="115">
        <f>+R25/G25</f>
        <v>0.24631578947368421</v>
      </c>
      <c r="V25" s="381">
        <f>+I25+'ENERO 2019 (2)'!O25</f>
        <v>100</v>
      </c>
      <c r="W25" s="374">
        <f>+O25-V25</f>
        <v>0</v>
      </c>
      <c r="X25" s="381">
        <f>+L25+'ENERO 2019 (2)'!R25</f>
        <v>234</v>
      </c>
      <c r="Y25" s="374">
        <f>+R25-X25</f>
        <v>0</v>
      </c>
      <c r="Z25" s="375">
        <f>+X25/G25</f>
        <v>0.24631578947368421</v>
      </c>
      <c r="AA25" s="374">
        <f>+U25-Z25</f>
        <v>0</v>
      </c>
    </row>
    <row r="26" spans="1:27" s="112" customFormat="1">
      <c r="A26" s="113"/>
      <c r="B26" s="538" t="s">
        <v>58</v>
      </c>
      <c r="C26" s="553"/>
      <c r="D26" s="554"/>
      <c r="E26" s="541" t="s">
        <v>25</v>
      </c>
      <c r="F26" s="542"/>
      <c r="G26" s="551">
        <v>398</v>
      </c>
      <c r="H26" s="513"/>
      <c r="I26" s="655">
        <v>28</v>
      </c>
      <c r="J26" s="656"/>
      <c r="K26" s="657"/>
      <c r="L26" s="655">
        <v>129</v>
      </c>
      <c r="M26" s="656"/>
      <c r="N26" s="657"/>
      <c r="O26" s="513">
        <v>44</v>
      </c>
      <c r="P26" s="513"/>
      <c r="Q26" s="513"/>
      <c r="R26" s="551">
        <v>145</v>
      </c>
      <c r="S26" s="513"/>
      <c r="T26" s="555"/>
      <c r="U26" s="115">
        <f t="shared" ref="U26:U43" si="0">+R26/G26</f>
        <v>0.36432160804020103</v>
      </c>
      <c r="V26" s="381">
        <f>+I26+'ENERO 2019 (2)'!O26</f>
        <v>44</v>
      </c>
      <c r="W26" s="374">
        <f t="shared" ref="W26:W27" si="1">+O26-V26</f>
        <v>0</v>
      </c>
      <c r="X26" s="381">
        <f>+L26+'ENERO 2019 (2)'!R26</f>
        <v>145</v>
      </c>
      <c r="Y26" s="374">
        <f t="shared" ref="Y26:Y27" si="2">+R26-X26</f>
        <v>0</v>
      </c>
      <c r="Z26" s="375">
        <f t="shared" ref="Z26:Z27" si="3">+X26/G26</f>
        <v>0.36432160804020103</v>
      </c>
      <c r="AA26" s="374">
        <f t="shared" ref="AA26:AA27" si="4">+U26-Z26</f>
        <v>0</v>
      </c>
    </row>
    <row r="27" spans="1:27" s="112" customFormat="1">
      <c r="A27" s="111"/>
      <c r="B27" s="538" t="s">
        <v>26</v>
      </c>
      <c r="C27" s="539"/>
      <c r="D27" s="540"/>
      <c r="E27" s="541" t="s">
        <v>25</v>
      </c>
      <c r="F27" s="542"/>
      <c r="G27" s="513">
        <v>1570</v>
      </c>
      <c r="H27" s="514"/>
      <c r="I27" s="655">
        <v>112</v>
      </c>
      <c r="J27" s="656"/>
      <c r="K27" s="657"/>
      <c r="L27" s="655">
        <v>387</v>
      </c>
      <c r="M27" s="656"/>
      <c r="N27" s="657"/>
      <c r="O27" s="513">
        <v>154</v>
      </c>
      <c r="P27" s="514"/>
      <c r="Q27" s="514"/>
      <c r="R27" s="551">
        <v>429</v>
      </c>
      <c r="S27" s="514"/>
      <c r="T27" s="552"/>
      <c r="U27" s="115">
        <f t="shared" si="0"/>
        <v>0.2732484076433121</v>
      </c>
      <c r="V27" s="381">
        <f>+I27+'ENERO 2019 (2)'!O27</f>
        <v>154</v>
      </c>
      <c r="W27" s="374">
        <f t="shared" si="1"/>
        <v>0</v>
      </c>
      <c r="X27" s="381">
        <f>+L27+'ENERO 2019 (2)'!R27</f>
        <v>429</v>
      </c>
      <c r="Y27" s="374">
        <f t="shared" si="2"/>
        <v>0</v>
      </c>
      <c r="Z27" s="375">
        <f t="shared" si="3"/>
        <v>0.2732484076433121</v>
      </c>
      <c r="AA27" s="374">
        <f t="shared" si="4"/>
        <v>0</v>
      </c>
    </row>
    <row r="28" spans="1:27" s="112" customFormat="1">
      <c r="A28" s="111"/>
      <c r="B28" s="548" t="s">
        <v>27</v>
      </c>
      <c r="C28" s="556"/>
      <c r="D28" s="557"/>
      <c r="E28" s="566"/>
      <c r="F28" s="567"/>
      <c r="G28" s="513"/>
      <c r="H28" s="513"/>
      <c r="I28" s="551"/>
      <c r="J28" s="513"/>
      <c r="K28" s="555"/>
      <c r="L28" s="551"/>
      <c r="M28" s="513"/>
      <c r="N28" s="555"/>
      <c r="O28" s="513"/>
      <c r="P28" s="513"/>
      <c r="Q28" s="513"/>
      <c r="R28" s="654"/>
      <c r="S28" s="565"/>
      <c r="T28" s="552"/>
      <c r="U28" s="115"/>
    </row>
    <row r="29" spans="1:27" s="112" customFormat="1" ht="15" customHeight="1">
      <c r="A29" s="111"/>
      <c r="B29" s="538" t="s">
        <v>28</v>
      </c>
      <c r="C29" s="553"/>
      <c r="D29" s="554"/>
      <c r="E29" s="541" t="s">
        <v>24</v>
      </c>
      <c r="F29" s="542"/>
      <c r="G29" s="551">
        <v>750</v>
      </c>
      <c r="H29" s="513"/>
      <c r="I29" s="551">
        <v>95</v>
      </c>
      <c r="J29" s="513"/>
      <c r="K29" s="555"/>
      <c r="L29" s="551">
        <v>100</v>
      </c>
      <c r="M29" s="513"/>
      <c r="N29" s="555"/>
      <c r="O29" s="513">
        <v>175</v>
      </c>
      <c r="P29" s="513"/>
      <c r="Q29" s="513"/>
      <c r="R29" s="654">
        <v>200</v>
      </c>
      <c r="S29" s="565"/>
      <c r="T29" s="552"/>
      <c r="U29" s="115">
        <f t="shared" si="0"/>
        <v>0.26666666666666666</v>
      </c>
      <c r="V29" s="381">
        <f>+I29+'ENERO 2019 (2)'!O29</f>
        <v>175</v>
      </c>
      <c r="W29" s="374">
        <f t="shared" ref="W29:W30" si="5">+O29-V29</f>
        <v>0</v>
      </c>
      <c r="X29" s="381">
        <f>+L29+'ENERO 2019 (2)'!R29</f>
        <v>200</v>
      </c>
      <c r="Y29" s="374">
        <f t="shared" ref="Y29:Y30" si="6">+R29-X29</f>
        <v>0</v>
      </c>
      <c r="Z29" s="375">
        <f t="shared" ref="Z29:Z30" si="7">+X29/G29</f>
        <v>0.26666666666666666</v>
      </c>
      <c r="AA29" s="374">
        <f t="shared" ref="AA29:AA30" si="8">+U29-Z29</f>
        <v>0</v>
      </c>
    </row>
    <row r="30" spans="1:27" s="112" customFormat="1" ht="15" customHeight="1">
      <c r="A30" s="111"/>
      <c r="B30" s="538" t="s">
        <v>29</v>
      </c>
      <c r="C30" s="553"/>
      <c r="D30" s="554"/>
      <c r="E30" s="541" t="s">
        <v>25</v>
      </c>
      <c r="F30" s="542"/>
      <c r="G30" s="551">
        <v>85</v>
      </c>
      <c r="H30" s="513"/>
      <c r="I30" s="551">
        <v>5</v>
      </c>
      <c r="J30" s="513"/>
      <c r="K30" s="555"/>
      <c r="L30" s="551">
        <v>7</v>
      </c>
      <c r="M30" s="513"/>
      <c r="N30" s="555"/>
      <c r="O30" s="513">
        <v>9</v>
      </c>
      <c r="P30" s="513"/>
      <c r="Q30" s="513"/>
      <c r="R30" s="654">
        <v>15</v>
      </c>
      <c r="S30" s="565"/>
      <c r="T30" s="552"/>
      <c r="U30" s="115">
        <f t="shared" si="0"/>
        <v>0.17647058823529413</v>
      </c>
      <c r="V30" s="381">
        <f>+I30+'ENERO 2019 (2)'!O30</f>
        <v>9</v>
      </c>
      <c r="W30" s="374">
        <f t="shared" si="5"/>
        <v>0</v>
      </c>
      <c r="X30" s="381">
        <f>+L30+'ENERO 2019 (2)'!R30</f>
        <v>15</v>
      </c>
      <c r="Y30" s="374">
        <f t="shared" si="6"/>
        <v>0</v>
      </c>
      <c r="Z30" s="375">
        <f t="shared" si="7"/>
        <v>0.17647058823529413</v>
      </c>
      <c r="AA30" s="374">
        <f t="shared" si="8"/>
        <v>0</v>
      </c>
    </row>
    <row r="31" spans="1:27" s="112" customFormat="1" ht="15" customHeight="1">
      <c r="A31" s="111"/>
      <c r="B31" s="548" t="s">
        <v>30</v>
      </c>
      <c r="C31" s="556"/>
      <c r="D31" s="557"/>
      <c r="E31" s="116"/>
      <c r="F31" s="117"/>
      <c r="G31" s="118"/>
      <c r="H31" s="119"/>
      <c r="I31" s="118"/>
      <c r="J31" s="119"/>
      <c r="K31" s="136"/>
      <c r="L31" s="118"/>
      <c r="M31" s="119"/>
      <c r="N31" s="136"/>
      <c r="O31" s="119"/>
      <c r="P31" s="119"/>
      <c r="Q31" s="119"/>
      <c r="R31" s="118"/>
      <c r="S31" s="119"/>
      <c r="T31" s="136"/>
      <c r="U31" s="115"/>
    </row>
    <row r="32" spans="1:27" s="112" customFormat="1" ht="15" customHeight="1">
      <c r="A32" s="111"/>
      <c r="B32" s="538" t="s">
        <v>28</v>
      </c>
      <c r="C32" s="553"/>
      <c r="D32" s="554"/>
      <c r="E32" s="541" t="s">
        <v>24</v>
      </c>
      <c r="F32" s="542"/>
      <c r="G32" s="551">
        <v>350</v>
      </c>
      <c r="H32" s="513"/>
      <c r="I32" s="551">
        <v>0</v>
      </c>
      <c r="J32" s="513"/>
      <c r="K32" s="555"/>
      <c r="L32" s="551">
        <v>0</v>
      </c>
      <c r="M32" s="513"/>
      <c r="N32" s="555"/>
      <c r="O32" s="513">
        <v>0</v>
      </c>
      <c r="P32" s="513"/>
      <c r="Q32" s="513"/>
      <c r="R32" s="654">
        <v>0</v>
      </c>
      <c r="S32" s="565"/>
      <c r="T32" s="552"/>
      <c r="U32" s="115">
        <f t="shared" si="0"/>
        <v>0</v>
      </c>
      <c r="V32" s="381">
        <f>+I32+'ENERO 2019 (2)'!O32</f>
        <v>0</v>
      </c>
      <c r="W32" s="374">
        <f t="shared" ref="W32:W33" si="9">+O32-V32</f>
        <v>0</v>
      </c>
      <c r="X32" s="381">
        <f>+L32+'ENERO 2019 (2)'!R32</f>
        <v>0</v>
      </c>
      <c r="Y32" s="374">
        <f t="shared" ref="Y32:Y33" si="10">+R32-X32</f>
        <v>0</v>
      </c>
      <c r="Z32" s="375">
        <f t="shared" ref="Z32:Z33" si="11">+X32/G32</f>
        <v>0</v>
      </c>
      <c r="AA32" s="374">
        <f t="shared" ref="AA32:AA33" si="12">+U32-Z32</f>
        <v>0</v>
      </c>
    </row>
    <row r="33" spans="1:27" s="112" customFormat="1" ht="15" customHeight="1">
      <c r="A33" s="111"/>
      <c r="B33" s="538" t="s">
        <v>29</v>
      </c>
      <c r="C33" s="553"/>
      <c r="D33" s="554"/>
      <c r="E33" s="541" t="s">
        <v>25</v>
      </c>
      <c r="F33" s="542"/>
      <c r="G33" s="551">
        <v>70</v>
      </c>
      <c r="H33" s="513"/>
      <c r="I33" s="551">
        <v>0</v>
      </c>
      <c r="J33" s="513"/>
      <c r="K33" s="555"/>
      <c r="L33" s="551">
        <v>0</v>
      </c>
      <c r="M33" s="513"/>
      <c r="N33" s="555"/>
      <c r="O33" s="513">
        <v>0</v>
      </c>
      <c r="P33" s="513"/>
      <c r="Q33" s="513"/>
      <c r="R33" s="654">
        <v>0</v>
      </c>
      <c r="S33" s="565"/>
      <c r="T33" s="552"/>
      <c r="U33" s="115">
        <f t="shared" si="0"/>
        <v>0</v>
      </c>
      <c r="V33" s="381">
        <f>+I33+'ENERO 2019 (2)'!O33</f>
        <v>0</v>
      </c>
      <c r="W33" s="374">
        <f t="shared" si="9"/>
        <v>0</v>
      </c>
      <c r="X33" s="381">
        <f>+L33+'ENERO 2019 (2)'!R33</f>
        <v>0</v>
      </c>
      <c r="Y33" s="374">
        <f t="shared" si="10"/>
        <v>0</v>
      </c>
      <c r="Z33" s="375">
        <f t="shared" si="11"/>
        <v>0</v>
      </c>
      <c r="AA33" s="374">
        <f t="shared" si="12"/>
        <v>0</v>
      </c>
    </row>
    <row r="34" spans="1:27" s="112" customFormat="1" ht="15" customHeight="1">
      <c r="A34" s="111"/>
      <c r="B34" s="548" t="s">
        <v>57</v>
      </c>
      <c r="C34" s="556"/>
      <c r="D34" s="557"/>
      <c r="E34" s="541"/>
      <c r="F34" s="542"/>
      <c r="G34" s="551"/>
      <c r="H34" s="513"/>
      <c r="I34" s="551"/>
      <c r="J34" s="513"/>
      <c r="K34" s="555"/>
      <c r="L34" s="551"/>
      <c r="M34" s="513"/>
      <c r="N34" s="555"/>
      <c r="O34" s="513"/>
      <c r="P34" s="513"/>
      <c r="Q34" s="513"/>
      <c r="R34" s="551"/>
      <c r="S34" s="513"/>
      <c r="T34" s="555"/>
      <c r="U34" s="115"/>
    </row>
    <row r="35" spans="1:27" s="112" customFormat="1">
      <c r="A35" s="111"/>
      <c r="B35" s="538" t="s">
        <v>28</v>
      </c>
      <c r="C35" s="553"/>
      <c r="D35" s="554"/>
      <c r="E35" s="541" t="s">
        <v>24</v>
      </c>
      <c r="F35" s="542"/>
      <c r="G35" s="551">
        <v>350</v>
      </c>
      <c r="H35" s="513"/>
      <c r="I35" s="551">
        <v>0</v>
      </c>
      <c r="J35" s="513"/>
      <c r="K35" s="555"/>
      <c r="L35" s="551">
        <v>0</v>
      </c>
      <c r="M35" s="513"/>
      <c r="N35" s="555"/>
      <c r="O35" s="513">
        <v>0</v>
      </c>
      <c r="P35" s="513"/>
      <c r="Q35" s="513"/>
      <c r="R35" s="551">
        <v>0</v>
      </c>
      <c r="S35" s="513"/>
      <c r="T35" s="555"/>
      <c r="U35" s="115">
        <f t="shared" si="0"/>
        <v>0</v>
      </c>
      <c r="V35" s="381">
        <f>+I35+'ENERO 2019 (2)'!O35</f>
        <v>0</v>
      </c>
      <c r="W35" s="374">
        <f t="shared" ref="W35:W36" si="13">+O35-V35</f>
        <v>0</v>
      </c>
      <c r="X35" s="381">
        <f>+L35+'ENERO 2019 (2)'!R35</f>
        <v>0</v>
      </c>
      <c r="Y35" s="374">
        <f t="shared" ref="Y35:Y36" si="14">+R35-X35</f>
        <v>0</v>
      </c>
      <c r="Z35" s="375">
        <f t="shared" ref="Z35:Z36" si="15">+X35/G35</f>
        <v>0</v>
      </c>
      <c r="AA35" s="374">
        <f t="shared" ref="AA35:AA36" si="16">+U35-Z35</f>
        <v>0</v>
      </c>
    </row>
    <row r="36" spans="1:27" s="112" customFormat="1" ht="15" customHeight="1">
      <c r="A36" s="111"/>
      <c r="B36" s="538" t="s">
        <v>29</v>
      </c>
      <c r="C36" s="553"/>
      <c r="D36" s="554"/>
      <c r="E36" s="541" t="s">
        <v>25</v>
      </c>
      <c r="F36" s="542"/>
      <c r="G36" s="562">
        <v>120</v>
      </c>
      <c r="H36" s="563"/>
      <c r="I36" s="551">
        <v>0</v>
      </c>
      <c r="J36" s="514"/>
      <c r="K36" s="552"/>
      <c r="L36" s="551"/>
      <c r="M36" s="513"/>
      <c r="N36" s="555"/>
      <c r="O36" s="513">
        <v>0</v>
      </c>
      <c r="P36" s="514"/>
      <c r="Q36" s="514"/>
      <c r="R36" s="551"/>
      <c r="S36" s="514"/>
      <c r="T36" s="552"/>
      <c r="U36" s="115">
        <f t="shared" si="0"/>
        <v>0</v>
      </c>
      <c r="V36" s="381">
        <f>+I36+'ENERO 2019 (2)'!O36</f>
        <v>0</v>
      </c>
      <c r="W36" s="374">
        <f t="shared" si="13"/>
        <v>0</v>
      </c>
      <c r="X36" s="381">
        <f>+L36+'ENERO 2019 (2)'!R36</f>
        <v>0</v>
      </c>
      <c r="Y36" s="374">
        <f t="shared" si="14"/>
        <v>0</v>
      </c>
      <c r="Z36" s="375">
        <f t="shared" si="15"/>
        <v>0</v>
      </c>
      <c r="AA36" s="374">
        <f t="shared" si="16"/>
        <v>0</v>
      </c>
    </row>
    <row r="37" spans="1:27" s="112" customFormat="1">
      <c r="A37" s="111"/>
      <c r="B37" s="548" t="s">
        <v>31</v>
      </c>
      <c r="C37" s="556"/>
      <c r="D37" s="557"/>
      <c r="E37" s="541"/>
      <c r="F37" s="542"/>
      <c r="G37" s="551"/>
      <c r="H37" s="513"/>
      <c r="I37" s="551"/>
      <c r="J37" s="513"/>
      <c r="K37" s="555"/>
      <c r="L37" s="551"/>
      <c r="M37" s="513"/>
      <c r="N37" s="555"/>
      <c r="O37" s="513"/>
      <c r="P37" s="513"/>
      <c r="Q37" s="513"/>
      <c r="R37" s="551"/>
      <c r="S37" s="513"/>
      <c r="T37" s="555"/>
      <c r="U37" s="115"/>
    </row>
    <row r="38" spans="1:27" s="112" customFormat="1">
      <c r="A38" s="111"/>
      <c r="B38" s="538" t="s">
        <v>32</v>
      </c>
      <c r="C38" s="553"/>
      <c r="D38" s="554"/>
      <c r="E38" s="541" t="s">
        <v>25</v>
      </c>
      <c r="F38" s="542"/>
      <c r="G38" s="551">
        <v>6</v>
      </c>
      <c r="H38" s="513"/>
      <c r="I38" s="551">
        <v>0</v>
      </c>
      <c r="J38" s="513"/>
      <c r="K38" s="555"/>
      <c r="L38" s="551">
        <v>4</v>
      </c>
      <c r="M38" s="513"/>
      <c r="N38" s="555"/>
      <c r="O38" s="513">
        <v>0</v>
      </c>
      <c r="P38" s="513"/>
      <c r="Q38" s="513"/>
      <c r="R38" s="551">
        <v>4</v>
      </c>
      <c r="S38" s="513"/>
      <c r="T38" s="555"/>
      <c r="U38" s="115">
        <f t="shared" si="0"/>
        <v>0.66666666666666663</v>
      </c>
      <c r="V38" s="381">
        <f>+I38+'ENERO 2019 (2)'!O38</f>
        <v>0</v>
      </c>
      <c r="W38" s="374">
        <f>+O38-V38</f>
        <v>0</v>
      </c>
      <c r="X38" s="381">
        <f>+L38+'ENERO 2019 (2)'!R38</f>
        <v>4</v>
      </c>
      <c r="Y38" s="374">
        <f>+R38-X38</f>
        <v>0</v>
      </c>
      <c r="Z38" s="375">
        <f>+X38/G38</f>
        <v>0.66666666666666663</v>
      </c>
      <c r="AA38" s="374">
        <f>+U38-Z38</f>
        <v>0</v>
      </c>
    </row>
    <row r="39" spans="1:27" s="112" customFormat="1">
      <c r="A39" s="111"/>
      <c r="B39" s="548" t="s">
        <v>33</v>
      </c>
      <c r="C39" s="556"/>
      <c r="D39" s="557"/>
      <c r="E39" s="541"/>
      <c r="F39" s="558"/>
      <c r="G39" s="513"/>
      <c r="H39" s="514"/>
      <c r="I39" s="551"/>
      <c r="J39" s="514"/>
      <c r="K39" s="552"/>
      <c r="L39" s="551"/>
      <c r="M39" s="514"/>
      <c r="N39" s="552"/>
      <c r="O39" s="513"/>
      <c r="P39" s="514"/>
      <c r="Q39" s="514"/>
      <c r="R39" s="551"/>
      <c r="S39" s="514"/>
      <c r="T39" s="552"/>
      <c r="U39" s="115"/>
    </row>
    <row r="40" spans="1:27" s="112" customFormat="1" ht="14.25" customHeight="1">
      <c r="A40" s="111"/>
      <c r="B40" s="538" t="s">
        <v>59</v>
      </c>
      <c r="C40" s="553"/>
      <c r="D40" s="554"/>
      <c r="E40" s="541" t="s">
        <v>25</v>
      </c>
      <c r="F40" s="542"/>
      <c r="G40" s="551">
        <v>12</v>
      </c>
      <c r="H40" s="513"/>
      <c r="I40" s="551">
        <v>1</v>
      </c>
      <c r="J40" s="513"/>
      <c r="K40" s="555"/>
      <c r="L40" s="551">
        <v>1</v>
      </c>
      <c r="M40" s="513"/>
      <c r="N40" s="555"/>
      <c r="O40" s="513">
        <v>2</v>
      </c>
      <c r="P40" s="513"/>
      <c r="Q40" s="513"/>
      <c r="R40" s="551">
        <v>2</v>
      </c>
      <c r="S40" s="513"/>
      <c r="T40" s="555"/>
      <c r="U40" s="115">
        <f t="shared" si="0"/>
        <v>0.16666666666666666</v>
      </c>
      <c r="V40" s="381">
        <f>+I40+'ENERO 2019 (2)'!O40</f>
        <v>2</v>
      </c>
      <c r="W40" s="374">
        <f t="shared" ref="W40:W41" si="17">+O40-V40</f>
        <v>0</v>
      </c>
      <c r="X40" s="381">
        <f>+L40+'ENERO 2019 (2)'!R40</f>
        <v>2</v>
      </c>
      <c r="Y40" s="374">
        <f>+R40-X40</f>
        <v>0</v>
      </c>
      <c r="Z40" s="375">
        <f>+X40/G40</f>
        <v>0.16666666666666666</v>
      </c>
      <c r="AA40" s="374">
        <f>+U40-Z40</f>
        <v>0</v>
      </c>
    </row>
    <row r="41" spans="1:27" s="112" customFormat="1">
      <c r="A41" s="111"/>
      <c r="B41" s="538" t="s">
        <v>34</v>
      </c>
      <c r="C41" s="553"/>
      <c r="D41" s="554"/>
      <c r="E41" s="541" t="s">
        <v>25</v>
      </c>
      <c r="F41" s="542"/>
      <c r="G41" s="551">
        <v>12</v>
      </c>
      <c r="H41" s="513"/>
      <c r="I41" s="551">
        <v>1</v>
      </c>
      <c r="J41" s="513"/>
      <c r="K41" s="555"/>
      <c r="L41" s="551">
        <v>1</v>
      </c>
      <c r="M41" s="513"/>
      <c r="N41" s="555"/>
      <c r="O41" s="513">
        <v>2</v>
      </c>
      <c r="P41" s="513"/>
      <c r="Q41" s="513"/>
      <c r="R41" s="551">
        <v>2</v>
      </c>
      <c r="S41" s="513"/>
      <c r="T41" s="555"/>
      <c r="U41" s="115">
        <f t="shared" si="0"/>
        <v>0.16666666666666666</v>
      </c>
      <c r="V41" s="381">
        <f>+I41+'ENERO 2019 (2)'!O41</f>
        <v>2</v>
      </c>
      <c r="W41" s="374">
        <f t="shared" si="17"/>
        <v>0</v>
      </c>
      <c r="X41" s="381">
        <f>+L41+'ENERO 2019 (2)'!R41</f>
        <v>2</v>
      </c>
      <c r="Y41" s="374">
        <f t="shared" ref="Y41" si="18">+R41-X41</f>
        <v>0</v>
      </c>
      <c r="Z41" s="375">
        <f t="shared" ref="Z41" si="19">+X41/G41</f>
        <v>0.16666666666666666</v>
      </c>
      <c r="AA41" s="374">
        <f t="shared" ref="AA41" si="20">+U41-Z41</f>
        <v>0</v>
      </c>
    </row>
    <row r="42" spans="1:27" s="112" customFormat="1">
      <c r="A42" s="111"/>
      <c r="B42" s="548" t="s">
        <v>35</v>
      </c>
      <c r="C42" s="549"/>
      <c r="D42" s="550"/>
      <c r="E42" s="541"/>
      <c r="F42" s="542"/>
      <c r="G42" s="513"/>
      <c r="H42" s="514"/>
      <c r="I42" s="551"/>
      <c r="J42" s="514"/>
      <c r="K42" s="552"/>
      <c r="L42" s="551"/>
      <c r="M42" s="514"/>
      <c r="N42" s="552"/>
      <c r="O42" s="513"/>
      <c r="P42" s="514"/>
      <c r="Q42" s="514"/>
      <c r="R42" s="551"/>
      <c r="S42" s="514"/>
      <c r="T42" s="552"/>
      <c r="U42" s="115"/>
    </row>
    <row r="43" spans="1:27" s="112" customFormat="1" ht="15.75" thickBot="1">
      <c r="A43" s="111"/>
      <c r="B43" s="538" t="s">
        <v>35</v>
      </c>
      <c r="C43" s="539"/>
      <c r="D43" s="540"/>
      <c r="E43" s="541" t="s">
        <v>25</v>
      </c>
      <c r="F43" s="542"/>
      <c r="G43" s="513">
        <v>1</v>
      </c>
      <c r="H43" s="514"/>
      <c r="I43" s="543">
        <v>0</v>
      </c>
      <c r="J43" s="544"/>
      <c r="K43" s="545"/>
      <c r="L43" s="543">
        <v>0</v>
      </c>
      <c r="M43" s="544"/>
      <c r="N43" s="545"/>
      <c r="O43" s="513">
        <v>0</v>
      </c>
      <c r="P43" s="514"/>
      <c r="Q43" s="514"/>
      <c r="R43" s="543">
        <v>0</v>
      </c>
      <c r="S43" s="544"/>
      <c r="T43" s="545"/>
      <c r="U43" s="115">
        <f t="shared" si="0"/>
        <v>0</v>
      </c>
      <c r="V43" s="381">
        <f>+I43+'ENERO 2019 (2)'!O43</f>
        <v>0</v>
      </c>
      <c r="W43" s="374">
        <f>+O43-V43</f>
        <v>0</v>
      </c>
      <c r="X43" s="381">
        <f>+L43+'ENERO 2019 (2)'!R43</f>
        <v>0</v>
      </c>
      <c r="Y43" s="374">
        <f>+R43-X43</f>
        <v>0</v>
      </c>
      <c r="Z43" s="375">
        <f>+X43/G43</f>
        <v>0</v>
      </c>
      <c r="AA43" s="374">
        <f>+U43-Z43</f>
        <v>0</v>
      </c>
    </row>
    <row r="44" spans="1:27" ht="15.75" thickBot="1">
      <c r="A44" s="47"/>
      <c r="B44" s="515" t="s">
        <v>36</v>
      </c>
      <c r="C44" s="516"/>
      <c r="D44" s="516"/>
      <c r="E44" s="516"/>
      <c r="F44" s="516"/>
      <c r="G44" s="517"/>
      <c r="H44" s="518"/>
      <c r="I44" s="518"/>
      <c r="J44" s="518"/>
      <c r="K44" s="518"/>
      <c r="L44" s="518"/>
      <c r="M44" s="518"/>
      <c r="N44" s="519"/>
      <c r="O44" s="517"/>
      <c r="P44" s="518"/>
      <c r="Q44" s="518"/>
      <c r="R44" s="518"/>
      <c r="S44" s="518"/>
      <c r="T44" s="518"/>
      <c r="U44" s="519"/>
      <c r="V44" s="345"/>
      <c r="W44" s="345"/>
      <c r="X44" s="345"/>
      <c r="Y44" s="345"/>
      <c r="Z44" s="345"/>
      <c r="AA44" s="345"/>
    </row>
    <row r="45" spans="1:27" ht="15.75" thickBot="1">
      <c r="B45" s="5"/>
      <c r="C45" s="6"/>
      <c r="D45" s="7"/>
      <c r="E45" s="8"/>
      <c r="F45" s="9"/>
      <c r="G45" s="10"/>
      <c r="H45" s="11"/>
      <c r="I45" s="12"/>
      <c r="J45" s="12"/>
      <c r="K45" s="13"/>
      <c r="L45" s="12"/>
      <c r="M45" s="13"/>
      <c r="N45" s="12"/>
      <c r="O45" s="12"/>
      <c r="P45" s="12"/>
      <c r="Q45" s="12"/>
      <c r="R45" s="13"/>
      <c r="S45" s="12"/>
      <c r="T45" s="10"/>
      <c r="U45" s="12"/>
      <c r="V45" s="345"/>
      <c r="W45" s="345"/>
      <c r="X45" s="345"/>
      <c r="Y45" s="345"/>
      <c r="Z45" s="345"/>
      <c r="AA45" s="345"/>
    </row>
    <row r="46" spans="1:27" ht="16.5" thickBot="1">
      <c r="A46" s="47"/>
      <c r="B46" s="520" t="s">
        <v>37</v>
      </c>
      <c r="C46" s="521"/>
      <c r="D46" s="521"/>
      <c r="E46" s="521"/>
      <c r="F46" s="522"/>
      <c r="G46" s="526" t="s">
        <v>38</v>
      </c>
      <c r="H46" s="527"/>
      <c r="I46" s="527"/>
      <c r="J46" s="527"/>
      <c r="K46" s="527"/>
      <c r="L46" s="527"/>
      <c r="M46" s="527"/>
      <c r="N46" s="527"/>
      <c r="O46" s="527"/>
      <c r="P46" s="527"/>
      <c r="Q46" s="527"/>
      <c r="R46" s="527"/>
      <c r="S46" s="527"/>
      <c r="T46" s="527"/>
      <c r="U46" s="528"/>
      <c r="V46" s="345"/>
      <c r="W46" s="345"/>
      <c r="X46" s="345"/>
      <c r="Y46" s="345"/>
      <c r="Z46" s="345"/>
      <c r="AA46" s="345"/>
    </row>
    <row r="47" spans="1:27" ht="15.75" thickBot="1">
      <c r="A47" s="47"/>
      <c r="B47" s="523"/>
      <c r="C47" s="524"/>
      <c r="D47" s="524"/>
      <c r="E47" s="524"/>
      <c r="F47" s="525"/>
      <c r="G47" s="529" t="s">
        <v>39</v>
      </c>
      <c r="H47" s="530"/>
      <c r="I47" s="524" t="s">
        <v>17</v>
      </c>
      <c r="J47" s="524"/>
      <c r="K47" s="524"/>
      <c r="L47" s="524"/>
      <c r="M47" s="524"/>
      <c r="N47" s="525"/>
      <c r="O47" s="535" t="s">
        <v>18</v>
      </c>
      <c r="P47" s="536"/>
      <c r="Q47" s="536"/>
      <c r="R47" s="536"/>
      <c r="S47" s="536"/>
      <c r="T47" s="536"/>
      <c r="U47" s="537"/>
      <c r="V47" s="345"/>
      <c r="W47" s="345"/>
      <c r="X47" s="345"/>
      <c r="Y47" s="345"/>
      <c r="Z47" s="345"/>
      <c r="AA47" s="345"/>
    </row>
    <row r="48" spans="1:27" ht="15.75" thickBot="1">
      <c r="A48" s="47"/>
      <c r="B48" s="523"/>
      <c r="C48" s="524"/>
      <c r="D48" s="524"/>
      <c r="E48" s="524"/>
      <c r="F48" s="525"/>
      <c r="G48" s="531"/>
      <c r="H48" s="532"/>
      <c r="I48" s="497" t="s">
        <v>19</v>
      </c>
      <c r="J48" s="485"/>
      <c r="K48" s="486"/>
      <c r="L48" s="497" t="s">
        <v>40</v>
      </c>
      <c r="M48" s="485"/>
      <c r="N48" s="486"/>
      <c r="O48" s="497" t="s">
        <v>19</v>
      </c>
      <c r="P48" s="485"/>
      <c r="Q48" s="506"/>
      <c r="R48" s="507" t="s">
        <v>40</v>
      </c>
      <c r="S48" s="485"/>
      <c r="T48" s="486"/>
      <c r="U48" s="508" t="s">
        <v>21</v>
      </c>
      <c r="V48" s="606" t="s">
        <v>128</v>
      </c>
      <c r="W48" s="607"/>
      <c r="X48" s="606" t="s">
        <v>129</v>
      </c>
      <c r="Y48" s="607"/>
      <c r="Z48" s="606" t="s">
        <v>127</v>
      </c>
      <c r="AA48" s="607"/>
    </row>
    <row r="49" spans="1:27" ht="15.75" thickBot="1">
      <c r="A49" s="47"/>
      <c r="B49" s="523"/>
      <c r="C49" s="524"/>
      <c r="D49" s="524"/>
      <c r="E49" s="524"/>
      <c r="F49" s="525"/>
      <c r="G49" s="533"/>
      <c r="H49" s="534"/>
      <c r="I49" s="39" t="s">
        <v>41</v>
      </c>
      <c r="J49" s="37" t="s">
        <v>42</v>
      </c>
      <c r="K49" s="37" t="s">
        <v>43</v>
      </c>
      <c r="L49" s="39" t="s">
        <v>41</v>
      </c>
      <c r="M49" s="37" t="s">
        <v>42</v>
      </c>
      <c r="N49" s="40" t="s">
        <v>43</v>
      </c>
      <c r="O49" s="14" t="s">
        <v>41</v>
      </c>
      <c r="P49" s="39" t="s">
        <v>42</v>
      </c>
      <c r="Q49" s="15" t="s">
        <v>43</v>
      </c>
      <c r="R49" s="16" t="s">
        <v>41</v>
      </c>
      <c r="S49" s="38" t="s">
        <v>42</v>
      </c>
      <c r="T49" s="37" t="s">
        <v>43</v>
      </c>
      <c r="U49" s="509"/>
      <c r="V49" s="608"/>
      <c r="W49" s="609"/>
      <c r="X49" s="608"/>
      <c r="Y49" s="609"/>
      <c r="Z49" s="608"/>
      <c r="AA49" s="609"/>
    </row>
    <row r="50" spans="1:27" ht="15.75" thickBot="1">
      <c r="A50" s="47"/>
      <c r="B50" s="651" t="s">
        <v>44</v>
      </c>
      <c r="C50" s="652"/>
      <c r="D50" s="652"/>
      <c r="E50" s="652"/>
      <c r="F50" s="652"/>
      <c r="G50" s="652"/>
      <c r="H50" s="652"/>
      <c r="I50" s="652"/>
      <c r="J50" s="652"/>
      <c r="K50" s="652"/>
      <c r="L50" s="652"/>
      <c r="M50" s="652"/>
      <c r="N50" s="652"/>
      <c r="O50" s="652"/>
      <c r="P50" s="652"/>
      <c r="Q50" s="652"/>
      <c r="R50" s="652"/>
      <c r="S50" s="652"/>
      <c r="T50" s="652"/>
      <c r="U50" s="653"/>
      <c r="V50" s="345"/>
      <c r="W50" s="345"/>
      <c r="X50" s="345"/>
      <c r="Y50" s="345"/>
      <c r="Z50" s="345"/>
      <c r="AA50" s="345"/>
    </row>
    <row r="51" spans="1:27" s="108" customFormat="1" ht="15.75" thickBot="1">
      <c r="A51" s="4"/>
      <c r="B51" s="510" t="s">
        <v>22</v>
      </c>
      <c r="C51" s="511"/>
      <c r="D51" s="511"/>
      <c r="E51" s="511"/>
      <c r="F51" s="511"/>
      <c r="G51" s="512"/>
      <c r="H51" s="512"/>
      <c r="I51" s="100"/>
      <c r="J51" s="100"/>
      <c r="K51" s="100"/>
      <c r="L51" s="100"/>
      <c r="M51" s="100"/>
      <c r="N51" s="100"/>
      <c r="O51" s="100"/>
      <c r="P51" s="100"/>
      <c r="Q51" s="100"/>
      <c r="R51" s="100"/>
      <c r="S51" s="100"/>
      <c r="T51" s="100"/>
      <c r="U51" s="104"/>
      <c r="V51" s="345"/>
      <c r="W51" s="345"/>
      <c r="X51" s="345"/>
      <c r="Y51" s="345"/>
      <c r="Z51" s="345"/>
      <c r="AA51" s="345"/>
    </row>
    <row r="52" spans="1:27" ht="23.25" customHeight="1">
      <c r="A52" s="4"/>
      <c r="B52" s="427" t="s">
        <v>88</v>
      </c>
      <c r="C52" s="428"/>
      <c r="D52" s="428"/>
      <c r="E52" s="428"/>
      <c r="F52" s="429"/>
      <c r="G52" s="643">
        <v>5000</v>
      </c>
      <c r="H52" s="644"/>
      <c r="I52" s="210"/>
      <c r="J52" s="217"/>
      <c r="K52" s="210"/>
      <c r="L52" s="217"/>
      <c r="M52" s="210"/>
      <c r="N52" s="217"/>
      <c r="O52" s="210"/>
      <c r="P52" s="217"/>
      <c r="Q52" s="210"/>
      <c r="R52" s="217"/>
      <c r="S52" s="210"/>
      <c r="T52" s="217"/>
      <c r="U52" s="77"/>
      <c r="V52" s="376">
        <f>+J52+'ENERO 2019 (2)'!P52</f>
        <v>0</v>
      </c>
      <c r="W52" s="377">
        <f>+P52-V52</f>
        <v>0</v>
      </c>
      <c r="X52" s="377">
        <f>+M52+'ENERO 2019 (2)'!S52</f>
        <v>0</v>
      </c>
      <c r="Y52" s="376">
        <f>+S52-X52</f>
        <v>0</v>
      </c>
      <c r="Z52" s="375">
        <f>+X52/G52</f>
        <v>0</v>
      </c>
      <c r="AA52" s="375">
        <f>+Z52-Z52</f>
        <v>0</v>
      </c>
    </row>
    <row r="53" spans="1:27" ht="15" customHeight="1">
      <c r="A53" s="4"/>
      <c r="B53" s="417" t="s">
        <v>89</v>
      </c>
      <c r="C53" s="418"/>
      <c r="D53" s="418"/>
      <c r="E53" s="418"/>
      <c r="F53" s="419"/>
      <c r="G53" s="640">
        <v>138000</v>
      </c>
      <c r="H53" s="641"/>
      <c r="I53" s="153"/>
      <c r="J53" s="75">
        <v>11500</v>
      </c>
      <c r="K53" s="153"/>
      <c r="L53" s="154"/>
      <c r="M53" s="42">
        <v>9898.3799999999992</v>
      </c>
      <c r="N53" s="75"/>
      <c r="O53" s="42"/>
      <c r="P53" s="75">
        <f>+J53+'ENERO 2019 (2)'!P53</f>
        <v>23000</v>
      </c>
      <c r="Q53" s="153"/>
      <c r="R53" s="154"/>
      <c r="S53" s="42">
        <v>18642.47</v>
      </c>
      <c r="T53" s="154"/>
      <c r="U53" s="78">
        <f>S53*100/G53/100</f>
        <v>0.13509036231884058</v>
      </c>
      <c r="V53" s="376">
        <f>+J53+'ENERO 2019 (2)'!P53</f>
        <v>23000</v>
      </c>
      <c r="W53" s="377">
        <f t="shared" ref="W53:W70" si="21">+P53-V53</f>
        <v>0</v>
      </c>
      <c r="X53" s="377">
        <f>+M53+'ENERO 2019 (2)'!S53</f>
        <v>18642.47</v>
      </c>
      <c r="Y53" s="376">
        <f t="shared" ref="Y53:Y70" si="22">+S53-X53</f>
        <v>0</v>
      </c>
      <c r="Z53" s="375">
        <f t="shared" ref="Z53:Z70" si="23">+X53/G53</f>
        <v>0.13509036231884058</v>
      </c>
      <c r="AA53" s="375">
        <f t="shared" ref="AA53:AA70" si="24">+Z53-Z53</f>
        <v>0</v>
      </c>
    </row>
    <row r="54" spans="1:27" ht="15" customHeight="1">
      <c r="A54" s="4"/>
      <c r="B54" s="417" t="s">
        <v>90</v>
      </c>
      <c r="C54" s="418"/>
      <c r="D54" s="418"/>
      <c r="E54" s="418"/>
      <c r="F54" s="419"/>
      <c r="G54" s="640">
        <v>6500</v>
      </c>
      <c r="H54" s="641"/>
      <c r="I54" s="210"/>
      <c r="J54" s="218"/>
      <c r="K54" s="210"/>
      <c r="L54" s="218"/>
      <c r="M54" s="210"/>
      <c r="N54" s="76"/>
      <c r="O54" s="57"/>
      <c r="P54" s="75">
        <f>+J54+'ENERO 2019 (2)'!P54</f>
        <v>0</v>
      </c>
      <c r="Q54" s="210"/>
      <c r="R54" s="218"/>
      <c r="S54" s="57"/>
      <c r="T54" s="218"/>
      <c r="U54" s="79"/>
      <c r="V54" s="376">
        <f>+J54+'ENERO 2019 (2)'!P54</f>
        <v>0</v>
      </c>
      <c r="W54" s="377">
        <f t="shared" si="21"/>
        <v>0</v>
      </c>
      <c r="X54" s="377">
        <f>+M54+'ENERO 2019 (2)'!S54</f>
        <v>0</v>
      </c>
      <c r="Y54" s="376">
        <f t="shared" si="22"/>
        <v>0</v>
      </c>
      <c r="Z54" s="375">
        <f t="shared" si="23"/>
        <v>0</v>
      </c>
      <c r="AA54" s="375">
        <f t="shared" si="24"/>
        <v>0</v>
      </c>
    </row>
    <row r="55" spans="1:27" ht="15" customHeight="1">
      <c r="A55" s="4"/>
      <c r="B55" s="417" t="s">
        <v>91</v>
      </c>
      <c r="C55" s="418"/>
      <c r="D55" s="418"/>
      <c r="E55" s="418"/>
      <c r="F55" s="419"/>
      <c r="G55" s="640">
        <v>6000</v>
      </c>
      <c r="H55" s="641"/>
      <c r="I55" s="210"/>
      <c r="J55" s="218"/>
      <c r="K55" s="210"/>
      <c r="L55" s="218"/>
      <c r="M55" s="210"/>
      <c r="N55" s="76"/>
      <c r="O55" s="57"/>
      <c r="P55" s="75">
        <f>+J55+'ENERO 2019 (2)'!P55</f>
        <v>0</v>
      </c>
      <c r="Q55" s="210"/>
      <c r="R55" s="218"/>
      <c r="S55" s="57"/>
      <c r="T55" s="218"/>
      <c r="U55" s="79"/>
      <c r="V55" s="376">
        <f>+J55+'ENERO 2019 (2)'!P55</f>
        <v>0</v>
      </c>
      <c r="W55" s="377">
        <f t="shared" si="21"/>
        <v>0</v>
      </c>
      <c r="X55" s="377">
        <f>+M55+'ENERO 2019 (2)'!S55</f>
        <v>0</v>
      </c>
      <c r="Y55" s="376">
        <f t="shared" si="22"/>
        <v>0</v>
      </c>
      <c r="Z55" s="375">
        <f t="shared" si="23"/>
        <v>0</v>
      </c>
      <c r="AA55" s="375">
        <f t="shared" si="24"/>
        <v>0</v>
      </c>
    </row>
    <row r="56" spans="1:27" ht="15" customHeight="1">
      <c r="A56" s="4"/>
      <c r="B56" s="417" t="s">
        <v>92</v>
      </c>
      <c r="C56" s="418"/>
      <c r="D56" s="418"/>
      <c r="E56" s="418"/>
      <c r="F56" s="419"/>
      <c r="G56" s="640">
        <v>83028</v>
      </c>
      <c r="H56" s="641"/>
      <c r="I56" s="210"/>
      <c r="J56" s="76">
        <v>5331.9</v>
      </c>
      <c r="K56" s="210"/>
      <c r="L56" s="218"/>
      <c r="M56" s="210"/>
      <c r="N56" s="76"/>
      <c r="O56" s="57"/>
      <c r="P56" s="75">
        <f>+J56+'ENERO 2019 (2)'!P56</f>
        <v>10663.4</v>
      </c>
      <c r="Q56" s="210"/>
      <c r="R56" s="218"/>
      <c r="S56" s="57">
        <v>0</v>
      </c>
      <c r="T56" s="218"/>
      <c r="U56" s="79"/>
      <c r="V56" s="376">
        <f>+J56+'ENERO 2019 (2)'!P56</f>
        <v>10663.4</v>
      </c>
      <c r="W56" s="377">
        <f t="shared" si="21"/>
        <v>0</v>
      </c>
      <c r="X56" s="377">
        <f>+M56+'ENERO 2019 (2)'!S56</f>
        <v>0</v>
      </c>
      <c r="Y56" s="376">
        <f t="shared" si="22"/>
        <v>0</v>
      </c>
      <c r="Z56" s="375">
        <f t="shared" si="23"/>
        <v>0</v>
      </c>
      <c r="AA56" s="375">
        <f t="shared" si="24"/>
        <v>0</v>
      </c>
    </row>
    <row r="57" spans="1:27" ht="15" customHeight="1">
      <c r="A57" s="4"/>
      <c r="B57" s="417" t="s">
        <v>93</v>
      </c>
      <c r="C57" s="418"/>
      <c r="D57" s="418"/>
      <c r="E57" s="418"/>
      <c r="F57" s="419"/>
      <c r="G57" s="640">
        <v>30500</v>
      </c>
      <c r="H57" s="641"/>
      <c r="I57" s="210"/>
      <c r="J57" s="218"/>
      <c r="K57" s="210"/>
      <c r="L57" s="218"/>
      <c r="M57" s="210"/>
      <c r="N57" s="76"/>
      <c r="O57" s="57"/>
      <c r="P57" s="75">
        <f>+J57+'ENERO 2019 (2)'!P57</f>
        <v>0</v>
      </c>
      <c r="Q57" s="210"/>
      <c r="R57" s="218"/>
      <c r="S57" s="57"/>
      <c r="T57" s="218"/>
      <c r="U57" s="79"/>
      <c r="V57" s="376">
        <f>+J57+'ENERO 2019 (2)'!P57</f>
        <v>0</v>
      </c>
      <c r="W57" s="377">
        <f t="shared" si="21"/>
        <v>0</v>
      </c>
      <c r="X57" s="377">
        <f>+M57+'ENERO 2019 (2)'!S57</f>
        <v>0</v>
      </c>
      <c r="Y57" s="376">
        <f t="shared" si="22"/>
        <v>0</v>
      </c>
      <c r="Z57" s="375">
        <f t="shared" si="23"/>
        <v>0</v>
      </c>
      <c r="AA57" s="375">
        <f t="shared" si="24"/>
        <v>0</v>
      </c>
    </row>
    <row r="58" spans="1:27" ht="15" customHeight="1">
      <c r="A58" s="4"/>
      <c r="B58" s="417" t="s">
        <v>94</v>
      </c>
      <c r="C58" s="418"/>
      <c r="D58" s="418"/>
      <c r="E58" s="418"/>
      <c r="F58" s="419"/>
      <c r="G58" s="640">
        <v>1900.23</v>
      </c>
      <c r="H58" s="641"/>
      <c r="I58" s="210"/>
      <c r="J58" s="218"/>
      <c r="K58" s="210"/>
      <c r="L58" s="218"/>
      <c r="M58" s="210"/>
      <c r="N58" s="76"/>
      <c r="O58" s="57"/>
      <c r="P58" s="75">
        <f>+J58+'ENERO 2019 (2)'!P58</f>
        <v>0</v>
      </c>
      <c r="Q58" s="210"/>
      <c r="R58" s="218"/>
      <c r="S58" s="57"/>
      <c r="T58" s="218"/>
      <c r="U58" s="79"/>
      <c r="V58" s="376">
        <f>+J58+'ENERO 2019 (2)'!P58</f>
        <v>0</v>
      </c>
      <c r="W58" s="377">
        <f t="shared" si="21"/>
        <v>0</v>
      </c>
      <c r="X58" s="377">
        <f>+M58+'ENERO 2019 (2)'!S58</f>
        <v>0</v>
      </c>
      <c r="Y58" s="376">
        <f t="shared" si="22"/>
        <v>0</v>
      </c>
      <c r="Z58" s="375">
        <f t="shared" si="23"/>
        <v>0</v>
      </c>
      <c r="AA58" s="375">
        <f t="shared" si="24"/>
        <v>0</v>
      </c>
    </row>
    <row r="59" spans="1:27" ht="15" customHeight="1">
      <c r="A59" s="4"/>
      <c r="B59" s="417" t="s">
        <v>95</v>
      </c>
      <c r="C59" s="418"/>
      <c r="D59" s="418"/>
      <c r="E59" s="418"/>
      <c r="F59" s="419"/>
      <c r="G59" s="640">
        <v>1500</v>
      </c>
      <c r="H59" s="641"/>
      <c r="I59" s="210"/>
      <c r="J59" s="218"/>
      <c r="K59" s="210"/>
      <c r="L59" s="218"/>
      <c r="M59" s="210"/>
      <c r="N59" s="76"/>
      <c r="O59" s="57"/>
      <c r="P59" s="75">
        <f>+J59+'ENERO 2019 (2)'!P59</f>
        <v>0</v>
      </c>
      <c r="Q59" s="210"/>
      <c r="R59" s="218"/>
      <c r="S59" s="57"/>
      <c r="T59" s="218"/>
      <c r="U59" s="79"/>
      <c r="V59" s="376">
        <f>+J59+'ENERO 2019 (2)'!P59</f>
        <v>0</v>
      </c>
      <c r="W59" s="377">
        <f t="shared" si="21"/>
        <v>0</v>
      </c>
      <c r="X59" s="377">
        <f>+M59+'ENERO 2019 (2)'!S59</f>
        <v>0</v>
      </c>
      <c r="Y59" s="376">
        <f t="shared" si="22"/>
        <v>0</v>
      </c>
      <c r="Z59" s="375">
        <f t="shared" si="23"/>
        <v>0</v>
      </c>
      <c r="AA59" s="375">
        <f t="shared" si="24"/>
        <v>0</v>
      </c>
    </row>
    <row r="60" spans="1:27" ht="15" customHeight="1">
      <c r="A60" s="4"/>
      <c r="B60" s="417" t="s">
        <v>96</v>
      </c>
      <c r="C60" s="418"/>
      <c r="D60" s="418"/>
      <c r="E60" s="418"/>
      <c r="F60" s="419"/>
      <c r="G60" s="640">
        <v>1362</v>
      </c>
      <c r="H60" s="641"/>
      <c r="I60" s="210"/>
      <c r="J60" s="218"/>
      <c r="K60" s="210"/>
      <c r="L60" s="218"/>
      <c r="M60" s="210"/>
      <c r="N60" s="76"/>
      <c r="O60" s="57"/>
      <c r="P60" s="75">
        <f>+J60+'ENERO 2019 (2)'!P60</f>
        <v>0</v>
      </c>
      <c r="Q60" s="210"/>
      <c r="R60" s="218"/>
      <c r="S60" s="57"/>
      <c r="T60" s="218"/>
      <c r="U60" s="79"/>
      <c r="V60" s="376">
        <f>+J60+'ENERO 2019 (2)'!P60</f>
        <v>0</v>
      </c>
      <c r="W60" s="377">
        <f t="shared" si="21"/>
        <v>0</v>
      </c>
      <c r="X60" s="377">
        <f>+M60+'ENERO 2019 (2)'!S60</f>
        <v>0</v>
      </c>
      <c r="Y60" s="376">
        <f t="shared" si="22"/>
        <v>0</v>
      </c>
      <c r="Z60" s="375">
        <f t="shared" si="23"/>
        <v>0</v>
      </c>
      <c r="AA60" s="375">
        <f t="shared" si="24"/>
        <v>0</v>
      </c>
    </row>
    <row r="61" spans="1:27" ht="15" customHeight="1">
      <c r="A61" s="4"/>
      <c r="B61" s="417" t="s">
        <v>97</v>
      </c>
      <c r="C61" s="418"/>
      <c r="D61" s="418"/>
      <c r="E61" s="418"/>
      <c r="F61" s="419"/>
      <c r="G61" s="640">
        <v>3500</v>
      </c>
      <c r="H61" s="641"/>
      <c r="I61" s="210"/>
      <c r="J61" s="218"/>
      <c r="K61" s="210"/>
      <c r="L61" s="218"/>
      <c r="M61" s="210"/>
      <c r="N61" s="76"/>
      <c r="O61" s="57"/>
      <c r="P61" s="75">
        <f>+J61+'ENERO 2019 (2)'!P61</f>
        <v>0</v>
      </c>
      <c r="Q61" s="210"/>
      <c r="R61" s="218"/>
      <c r="S61" s="57"/>
      <c r="T61" s="218"/>
      <c r="U61" s="79"/>
      <c r="V61" s="376">
        <f>+J61+'ENERO 2019 (2)'!P61</f>
        <v>0</v>
      </c>
      <c r="W61" s="377">
        <f t="shared" si="21"/>
        <v>0</v>
      </c>
      <c r="X61" s="377">
        <f>+M61+'ENERO 2019 (2)'!S61</f>
        <v>0</v>
      </c>
      <c r="Y61" s="376">
        <f t="shared" si="22"/>
        <v>0</v>
      </c>
      <c r="Z61" s="375">
        <f t="shared" si="23"/>
        <v>0</v>
      </c>
      <c r="AA61" s="375">
        <f t="shared" si="24"/>
        <v>0</v>
      </c>
    </row>
    <row r="62" spans="1:27" ht="15" customHeight="1">
      <c r="A62" s="4"/>
      <c r="B62" s="417" t="s">
        <v>98</v>
      </c>
      <c r="C62" s="418"/>
      <c r="D62" s="418"/>
      <c r="E62" s="418"/>
      <c r="F62" s="419"/>
      <c r="G62" s="640">
        <v>19000</v>
      </c>
      <c r="H62" s="641"/>
      <c r="I62" s="210"/>
      <c r="J62" s="218"/>
      <c r="K62" s="210"/>
      <c r="L62" s="218"/>
      <c r="M62" s="210"/>
      <c r="N62" s="76"/>
      <c r="O62" s="57"/>
      <c r="P62" s="75">
        <f>+J62+'ENERO 2019 (2)'!P62</f>
        <v>0</v>
      </c>
      <c r="Q62" s="210"/>
      <c r="R62" s="218"/>
      <c r="S62" s="57"/>
      <c r="T62" s="218"/>
      <c r="U62" s="79"/>
      <c r="V62" s="376">
        <f>+J62+'ENERO 2019 (2)'!P62</f>
        <v>0</v>
      </c>
      <c r="W62" s="377">
        <f t="shared" si="21"/>
        <v>0</v>
      </c>
      <c r="X62" s="377">
        <f>+M62+'ENERO 2019 (2)'!S62</f>
        <v>0</v>
      </c>
      <c r="Y62" s="376">
        <f t="shared" si="22"/>
        <v>0</v>
      </c>
      <c r="Z62" s="375">
        <f t="shared" si="23"/>
        <v>0</v>
      </c>
      <c r="AA62" s="375">
        <f t="shared" si="24"/>
        <v>0</v>
      </c>
    </row>
    <row r="63" spans="1:27" ht="15" customHeight="1">
      <c r="A63" s="4"/>
      <c r="B63" s="417" t="s">
        <v>99</v>
      </c>
      <c r="C63" s="418"/>
      <c r="D63" s="418"/>
      <c r="E63" s="418"/>
      <c r="F63" s="419"/>
      <c r="G63" s="640">
        <v>0</v>
      </c>
      <c r="H63" s="641"/>
      <c r="I63" s="210"/>
      <c r="J63" s="218"/>
      <c r="K63" s="210"/>
      <c r="L63" s="218"/>
      <c r="M63" s="210"/>
      <c r="N63" s="76"/>
      <c r="O63" s="57"/>
      <c r="P63" s="75">
        <f>+J63+'ENERO 2019 (2)'!P63</f>
        <v>0</v>
      </c>
      <c r="Q63" s="210"/>
      <c r="R63" s="218"/>
      <c r="S63" s="57"/>
      <c r="T63" s="218"/>
      <c r="U63" s="79"/>
      <c r="V63" s="376">
        <f>+J63+'ENERO 2019 (2)'!P63</f>
        <v>0</v>
      </c>
      <c r="W63" s="377">
        <f t="shared" si="21"/>
        <v>0</v>
      </c>
      <c r="X63" s="377">
        <f>+M63+'ENERO 2019 (2)'!S63</f>
        <v>0</v>
      </c>
      <c r="Y63" s="376">
        <f t="shared" si="22"/>
        <v>0</v>
      </c>
      <c r="Z63" s="375">
        <v>0</v>
      </c>
      <c r="AA63" s="375">
        <f t="shared" si="24"/>
        <v>0</v>
      </c>
    </row>
    <row r="64" spans="1:27" ht="15" customHeight="1">
      <c r="A64" s="4"/>
      <c r="B64" s="417" t="s">
        <v>100</v>
      </c>
      <c r="C64" s="418"/>
      <c r="D64" s="418"/>
      <c r="E64" s="418"/>
      <c r="F64" s="419"/>
      <c r="G64" s="640">
        <v>228000</v>
      </c>
      <c r="H64" s="641"/>
      <c r="I64" s="153"/>
      <c r="J64" s="75">
        <v>19000</v>
      </c>
      <c r="K64" s="153"/>
      <c r="L64" s="154"/>
      <c r="M64" s="42">
        <v>20334.080000000002</v>
      </c>
      <c r="N64" s="75"/>
      <c r="O64" s="42"/>
      <c r="P64" s="75">
        <f>+J64+'ENERO 2019 (2)'!P64</f>
        <v>38000</v>
      </c>
      <c r="Q64" s="153"/>
      <c r="R64" s="154"/>
      <c r="S64" s="42">
        <v>34350.68</v>
      </c>
      <c r="T64" s="154"/>
      <c r="U64" s="78">
        <f>S64*100/G64/100</f>
        <v>0.15066087719298246</v>
      </c>
      <c r="V64" s="376">
        <f>+J64+'ENERO 2019 (2)'!P64</f>
        <v>38000</v>
      </c>
      <c r="W64" s="377">
        <f t="shared" si="21"/>
        <v>0</v>
      </c>
      <c r="X64" s="377">
        <f>+M64+'ENERO 2019 (2)'!S64</f>
        <v>34350.68</v>
      </c>
      <c r="Y64" s="376">
        <f t="shared" si="22"/>
        <v>0</v>
      </c>
      <c r="Z64" s="375">
        <f t="shared" si="23"/>
        <v>0.15066087719298246</v>
      </c>
      <c r="AA64" s="375">
        <f t="shared" si="24"/>
        <v>0</v>
      </c>
    </row>
    <row r="65" spans="1:27" ht="24.75" customHeight="1">
      <c r="A65" s="4"/>
      <c r="B65" s="417" t="s">
        <v>101</v>
      </c>
      <c r="C65" s="418"/>
      <c r="D65" s="418"/>
      <c r="E65" s="418"/>
      <c r="F65" s="419"/>
      <c r="G65" s="640">
        <v>29640</v>
      </c>
      <c r="H65" s="641"/>
      <c r="I65" s="210"/>
      <c r="J65" s="218"/>
      <c r="K65" s="210"/>
      <c r="L65" s="218"/>
      <c r="M65" s="210"/>
      <c r="N65" s="218"/>
      <c r="O65" s="210"/>
      <c r="P65" s="75">
        <f>+J65+'ENERO 2019 (2)'!P65</f>
        <v>0</v>
      </c>
      <c r="Q65" s="210"/>
      <c r="R65" s="218"/>
      <c r="S65" s="57"/>
      <c r="T65" s="218"/>
      <c r="U65" s="79"/>
      <c r="V65" s="376">
        <f>+J65+'ENERO 2019 (2)'!P65</f>
        <v>0</v>
      </c>
      <c r="W65" s="377">
        <f t="shared" si="21"/>
        <v>0</v>
      </c>
      <c r="X65" s="377">
        <f>+M65+'ENERO 2019 (2)'!S65</f>
        <v>0</v>
      </c>
      <c r="Y65" s="376">
        <f t="shared" si="22"/>
        <v>0</v>
      </c>
      <c r="Z65" s="375">
        <f t="shared" si="23"/>
        <v>0</v>
      </c>
      <c r="AA65" s="375">
        <f t="shared" si="24"/>
        <v>0</v>
      </c>
    </row>
    <row r="66" spans="1:27" ht="15" customHeight="1">
      <c r="A66" s="4"/>
      <c r="B66" s="417" t="s">
        <v>102</v>
      </c>
      <c r="C66" s="418"/>
      <c r="D66" s="418"/>
      <c r="E66" s="418"/>
      <c r="F66" s="419"/>
      <c r="G66" s="640">
        <v>5000</v>
      </c>
      <c r="H66" s="641"/>
      <c r="I66" s="210"/>
      <c r="J66" s="218"/>
      <c r="K66" s="210"/>
      <c r="L66" s="218"/>
      <c r="M66" s="210"/>
      <c r="N66" s="218"/>
      <c r="O66" s="210"/>
      <c r="P66" s="75">
        <f>+J66+'ENERO 2019 (2)'!P66</f>
        <v>0</v>
      </c>
      <c r="Q66" s="210"/>
      <c r="R66" s="218"/>
      <c r="S66" s="42"/>
      <c r="T66" s="218"/>
      <c r="U66" s="77"/>
      <c r="V66" s="376">
        <f>+J66+'ENERO 2019 (2)'!P66</f>
        <v>0</v>
      </c>
      <c r="W66" s="377">
        <f t="shared" si="21"/>
        <v>0</v>
      </c>
      <c r="X66" s="377">
        <f>+M66+'ENERO 2019 (2)'!S66</f>
        <v>0</v>
      </c>
      <c r="Y66" s="376">
        <f t="shared" si="22"/>
        <v>0</v>
      </c>
      <c r="Z66" s="375">
        <f t="shared" si="23"/>
        <v>0</v>
      </c>
      <c r="AA66" s="375">
        <f t="shared" si="24"/>
        <v>0</v>
      </c>
    </row>
    <row r="67" spans="1:27" ht="15" customHeight="1">
      <c r="A67" s="4"/>
      <c r="B67" s="417" t="s">
        <v>103</v>
      </c>
      <c r="C67" s="418"/>
      <c r="D67" s="418"/>
      <c r="E67" s="418"/>
      <c r="F67" s="419"/>
      <c r="G67" s="640">
        <v>1500</v>
      </c>
      <c r="H67" s="641"/>
      <c r="I67" s="210"/>
      <c r="J67" s="218"/>
      <c r="K67" s="210"/>
      <c r="L67" s="218"/>
      <c r="M67" s="210"/>
      <c r="N67" s="218"/>
      <c r="O67" s="210"/>
      <c r="P67" s="75">
        <f>+J67+'ENERO 2019 (2)'!P67</f>
        <v>0</v>
      </c>
      <c r="Q67" s="210"/>
      <c r="R67" s="218"/>
      <c r="S67" s="210"/>
      <c r="T67" s="218"/>
      <c r="U67" s="77"/>
      <c r="V67" s="376">
        <f>+J67+'ENERO 2019 (2)'!P67</f>
        <v>0</v>
      </c>
      <c r="W67" s="377">
        <f t="shared" si="21"/>
        <v>0</v>
      </c>
      <c r="X67" s="377">
        <f>+M67+'ENERO 2019 (2)'!S67</f>
        <v>0</v>
      </c>
      <c r="Y67" s="376">
        <f t="shared" si="22"/>
        <v>0</v>
      </c>
      <c r="Z67" s="375">
        <f t="shared" si="23"/>
        <v>0</v>
      </c>
      <c r="AA67" s="375">
        <f t="shared" si="24"/>
        <v>0</v>
      </c>
    </row>
    <row r="68" spans="1:27" ht="15" customHeight="1">
      <c r="A68" s="4"/>
      <c r="B68" s="417" t="s">
        <v>104</v>
      </c>
      <c r="C68" s="418"/>
      <c r="D68" s="418"/>
      <c r="E68" s="418"/>
      <c r="F68" s="419"/>
      <c r="G68" s="640">
        <v>6700</v>
      </c>
      <c r="H68" s="641"/>
      <c r="I68" s="210"/>
      <c r="J68" s="218"/>
      <c r="K68" s="210"/>
      <c r="L68" s="218"/>
      <c r="M68" s="210"/>
      <c r="N68" s="218"/>
      <c r="O68" s="210"/>
      <c r="P68" s="75">
        <f>+J68+'ENERO 2019 (2)'!P68</f>
        <v>0</v>
      </c>
      <c r="Q68" s="210"/>
      <c r="R68" s="218"/>
      <c r="S68" s="210"/>
      <c r="T68" s="218"/>
      <c r="U68" s="77"/>
      <c r="V68" s="376">
        <f>+J68+'ENERO 2019 (2)'!P68</f>
        <v>0</v>
      </c>
      <c r="W68" s="377">
        <f t="shared" si="21"/>
        <v>0</v>
      </c>
      <c r="X68" s="377">
        <f>+M68+'ENERO 2019 (2)'!S68</f>
        <v>0</v>
      </c>
      <c r="Y68" s="376">
        <f t="shared" si="22"/>
        <v>0</v>
      </c>
      <c r="Z68" s="375">
        <f t="shared" si="23"/>
        <v>0</v>
      </c>
      <c r="AA68" s="375">
        <f t="shared" si="24"/>
        <v>0</v>
      </c>
    </row>
    <row r="69" spans="1:27">
      <c r="A69" s="4"/>
      <c r="B69" s="417" t="s">
        <v>105</v>
      </c>
      <c r="C69" s="418"/>
      <c r="D69" s="418"/>
      <c r="E69" s="418"/>
      <c r="F69" s="419"/>
      <c r="G69" s="640">
        <v>22860</v>
      </c>
      <c r="H69" s="641"/>
      <c r="I69" s="210"/>
      <c r="J69" s="218"/>
      <c r="K69" s="210"/>
      <c r="L69" s="218"/>
      <c r="M69" s="210"/>
      <c r="N69" s="218"/>
      <c r="O69" s="210"/>
      <c r="P69" s="75">
        <f>+J69+'ENERO 2019 (2)'!P69</f>
        <v>0</v>
      </c>
      <c r="Q69" s="210"/>
      <c r="R69" s="218"/>
      <c r="S69" s="210"/>
      <c r="T69" s="218"/>
      <c r="U69" s="77"/>
      <c r="V69" s="376">
        <f>+J69+'ENERO 2019 (2)'!P69</f>
        <v>0</v>
      </c>
      <c r="W69" s="377">
        <f t="shared" si="21"/>
        <v>0</v>
      </c>
      <c r="X69" s="377">
        <f>+M69+'ENERO 2019 (2)'!S69</f>
        <v>0</v>
      </c>
      <c r="Y69" s="376">
        <f t="shared" si="22"/>
        <v>0</v>
      </c>
      <c r="Z69" s="375">
        <f t="shared" si="23"/>
        <v>0</v>
      </c>
      <c r="AA69" s="375">
        <f t="shared" si="24"/>
        <v>0</v>
      </c>
    </row>
    <row r="70" spans="1:27" ht="15.75" customHeight="1" thickBot="1">
      <c r="A70" s="4"/>
      <c r="B70" s="422" t="s">
        <v>106</v>
      </c>
      <c r="C70" s="423"/>
      <c r="D70" s="423"/>
      <c r="E70" s="423"/>
      <c r="F70" s="424"/>
      <c r="G70" s="638">
        <v>15000</v>
      </c>
      <c r="H70" s="639"/>
      <c r="I70" s="210"/>
      <c r="J70" s="219"/>
      <c r="K70" s="210"/>
      <c r="L70" s="219"/>
      <c r="M70" s="210"/>
      <c r="N70" s="219"/>
      <c r="O70" s="210"/>
      <c r="P70" s="75">
        <f>+J70+'ENERO 2019 (2)'!P70</f>
        <v>0</v>
      </c>
      <c r="Q70" s="210"/>
      <c r="R70" s="219"/>
      <c r="S70" s="210"/>
      <c r="T70" s="219"/>
      <c r="U70" s="77"/>
      <c r="V70" s="376">
        <f>+J70+'ENERO 2019 (2)'!P70</f>
        <v>0</v>
      </c>
      <c r="W70" s="377">
        <f t="shared" si="21"/>
        <v>0</v>
      </c>
      <c r="X70" s="377">
        <f>+M70+'ENERO 2019 (2)'!S70</f>
        <v>0</v>
      </c>
      <c r="Y70" s="376">
        <f t="shared" si="22"/>
        <v>0</v>
      </c>
      <c r="Z70" s="375">
        <f t="shared" si="23"/>
        <v>0</v>
      </c>
      <c r="AA70" s="375">
        <f t="shared" si="24"/>
        <v>0</v>
      </c>
    </row>
    <row r="71" spans="1:27" s="108" customFormat="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345"/>
      <c r="W71" s="372"/>
      <c r="X71" s="372"/>
      <c r="Y71" s="345"/>
      <c r="Z71" s="345"/>
      <c r="AA71" s="345"/>
    </row>
    <row r="72" spans="1:27" ht="15.75" customHeight="1" thickBot="1">
      <c r="A72" s="4"/>
      <c r="B72" s="412" t="s">
        <v>107</v>
      </c>
      <c r="C72" s="413"/>
      <c r="D72" s="413"/>
      <c r="E72" s="413"/>
      <c r="F72" s="414"/>
      <c r="G72" s="649">
        <v>3600</v>
      </c>
      <c r="H72" s="650"/>
      <c r="I72" s="140">
        <v>0</v>
      </c>
      <c r="J72" s="220">
        <v>300</v>
      </c>
      <c r="K72" s="162">
        <v>0</v>
      </c>
      <c r="L72" s="221">
        <v>0</v>
      </c>
      <c r="M72" s="162">
        <v>307.39999999999998</v>
      </c>
      <c r="N72" s="220"/>
      <c r="O72" s="162">
        <v>0</v>
      </c>
      <c r="P72" s="220">
        <v>600</v>
      </c>
      <c r="Q72" s="162">
        <v>0</v>
      </c>
      <c r="R72" s="220"/>
      <c r="S72" s="162">
        <v>614.79999999999995</v>
      </c>
      <c r="T72" s="220">
        <v>0</v>
      </c>
      <c r="U72" s="78">
        <f>+S72/G72</f>
        <v>0.17077777777777778</v>
      </c>
      <c r="V72" s="376">
        <f>+J72+'ENERO 2019 (2)'!P72</f>
        <v>600</v>
      </c>
      <c r="W72" s="377">
        <f>+P72-V72</f>
        <v>0</v>
      </c>
      <c r="X72" s="377">
        <f>+M72+'ENERO 2019 (2)'!S72</f>
        <v>614.79999999999995</v>
      </c>
      <c r="Y72" s="376">
        <f>+S72-X72</f>
        <v>0</v>
      </c>
      <c r="Z72" s="375">
        <f>+X72/G72</f>
        <v>0.17077777777777778</v>
      </c>
      <c r="AA72" s="375">
        <f>+Z72-Z72</f>
        <v>0</v>
      </c>
    </row>
    <row r="73" spans="1:27" ht="15.75" thickBot="1">
      <c r="A73" s="4"/>
      <c r="B73" s="31"/>
      <c r="C73" s="32"/>
      <c r="D73" s="32"/>
      <c r="E73" s="32"/>
      <c r="F73" s="33"/>
      <c r="G73" s="647"/>
      <c r="H73" s="648"/>
      <c r="I73" s="164"/>
      <c r="J73" s="222"/>
      <c r="K73" s="210"/>
      <c r="L73" s="218"/>
      <c r="M73" s="210"/>
      <c r="N73" s="218"/>
      <c r="O73" s="210"/>
      <c r="P73" s="222"/>
      <c r="Q73" s="210"/>
      <c r="R73" s="218"/>
      <c r="S73" s="223"/>
      <c r="T73" s="218"/>
      <c r="U73" s="82"/>
      <c r="V73" s="345"/>
      <c r="W73" s="372"/>
      <c r="X73" s="372"/>
      <c r="Y73" s="345"/>
      <c r="Z73" s="345"/>
      <c r="AA73" s="345"/>
    </row>
    <row r="74" spans="1:27" s="108" customFormat="1" ht="15.75" customHeight="1" thickBot="1">
      <c r="A74" s="4"/>
      <c r="B74" s="503" t="s">
        <v>45</v>
      </c>
      <c r="C74" s="504"/>
      <c r="D74" s="504"/>
      <c r="E74" s="504"/>
      <c r="F74" s="504"/>
      <c r="G74" s="642"/>
      <c r="H74" s="642"/>
      <c r="I74" s="143"/>
      <c r="J74" s="143"/>
      <c r="K74" s="143"/>
      <c r="L74" s="143"/>
      <c r="M74" s="143"/>
      <c r="N74" s="143"/>
      <c r="O74" s="143"/>
      <c r="P74" s="143"/>
      <c r="Q74" s="143"/>
      <c r="R74" s="143"/>
      <c r="S74" s="143"/>
      <c r="T74" s="143"/>
      <c r="U74" s="94"/>
      <c r="V74" s="345"/>
      <c r="W74" s="372"/>
      <c r="X74" s="372"/>
      <c r="Y74" s="345"/>
      <c r="Z74" s="345"/>
      <c r="AA74" s="345"/>
    </row>
    <row r="75" spans="1:27" ht="15.75" customHeight="1">
      <c r="A75" s="4"/>
      <c r="B75" s="427" t="s">
        <v>108</v>
      </c>
      <c r="C75" s="428"/>
      <c r="D75" s="428"/>
      <c r="E75" s="428"/>
      <c r="F75" s="429"/>
      <c r="G75" s="643">
        <v>1500</v>
      </c>
      <c r="H75" s="644"/>
      <c r="I75" s="204">
        <v>0</v>
      </c>
      <c r="J75" s="149">
        <v>0</v>
      </c>
      <c r="K75" s="208">
        <v>0</v>
      </c>
      <c r="L75" s="149">
        <v>0</v>
      </c>
      <c r="M75" s="208">
        <v>0</v>
      </c>
      <c r="N75" s="149">
        <v>0</v>
      </c>
      <c r="O75" s="208">
        <v>0</v>
      </c>
      <c r="P75" s="149">
        <v>0</v>
      </c>
      <c r="Q75" s="208">
        <v>0</v>
      </c>
      <c r="R75" s="149">
        <v>0</v>
      </c>
      <c r="S75" s="208">
        <v>0</v>
      </c>
      <c r="T75" s="149">
        <v>0</v>
      </c>
      <c r="U75" s="83">
        <v>0</v>
      </c>
      <c r="V75" s="376">
        <f>+J75+'ENERO 2019 (2)'!P75</f>
        <v>0</v>
      </c>
      <c r="W75" s="377">
        <f t="shared" ref="W75:W80" si="25">+P75-V75</f>
        <v>0</v>
      </c>
      <c r="X75" s="377">
        <f>+M75+'ENERO 2019 (2)'!S75</f>
        <v>0</v>
      </c>
      <c r="Y75" s="376">
        <f t="shared" ref="Y75:Y80" si="26">+S75-X75</f>
        <v>0</v>
      </c>
      <c r="Z75" s="375">
        <f t="shared" ref="Z75:Z80" si="27">+X75/G75</f>
        <v>0</v>
      </c>
      <c r="AA75" s="375">
        <f t="shared" ref="AA75:AA80" si="28">+Z75-Z75</f>
        <v>0</v>
      </c>
    </row>
    <row r="76" spans="1:27" ht="15.75" customHeight="1">
      <c r="A76" s="4"/>
      <c r="B76" s="417" t="s">
        <v>90</v>
      </c>
      <c r="C76" s="502"/>
      <c r="D76" s="502"/>
      <c r="E76" s="502"/>
      <c r="F76" s="419"/>
      <c r="G76" s="640">
        <v>2000</v>
      </c>
      <c r="H76" s="641"/>
      <c r="I76" s="146">
        <v>0</v>
      </c>
      <c r="J76" s="76">
        <v>0</v>
      </c>
      <c r="K76" s="57">
        <v>0</v>
      </c>
      <c r="L76" s="76">
        <v>0</v>
      </c>
      <c r="M76" s="57">
        <v>0</v>
      </c>
      <c r="N76" s="76">
        <v>0</v>
      </c>
      <c r="O76" s="57">
        <v>0</v>
      </c>
      <c r="P76" s="76">
        <v>0</v>
      </c>
      <c r="Q76" s="57">
        <v>0</v>
      </c>
      <c r="R76" s="76">
        <v>0</v>
      </c>
      <c r="S76" s="57">
        <v>0</v>
      </c>
      <c r="T76" s="76">
        <v>0</v>
      </c>
      <c r="U76" s="84">
        <v>0</v>
      </c>
      <c r="V76" s="376">
        <f>+J76+'ENERO 2019 (2)'!P76</f>
        <v>0</v>
      </c>
      <c r="W76" s="377">
        <f t="shared" si="25"/>
        <v>0</v>
      </c>
      <c r="X76" s="377">
        <f>+M76+'ENERO 2019 (2)'!S76</f>
        <v>0</v>
      </c>
      <c r="Y76" s="376">
        <f t="shared" si="26"/>
        <v>0</v>
      </c>
      <c r="Z76" s="375">
        <f t="shared" si="27"/>
        <v>0</v>
      </c>
      <c r="AA76" s="375">
        <f t="shared" si="28"/>
        <v>0</v>
      </c>
    </row>
    <row r="77" spans="1:27" ht="15" customHeight="1">
      <c r="A77" s="4"/>
      <c r="B77" s="417" t="s">
        <v>93</v>
      </c>
      <c r="C77" s="502"/>
      <c r="D77" s="502"/>
      <c r="E77" s="502"/>
      <c r="F77" s="419"/>
      <c r="G77" s="640">
        <v>4666</v>
      </c>
      <c r="H77" s="641"/>
      <c r="I77" s="146">
        <v>0</v>
      </c>
      <c r="J77" s="76">
        <v>0</v>
      </c>
      <c r="K77" s="57">
        <v>0</v>
      </c>
      <c r="L77" s="76">
        <v>0</v>
      </c>
      <c r="M77" s="57">
        <v>0</v>
      </c>
      <c r="N77" s="76">
        <v>0</v>
      </c>
      <c r="O77" s="57">
        <v>0</v>
      </c>
      <c r="P77" s="76">
        <v>0</v>
      </c>
      <c r="Q77" s="57">
        <v>0</v>
      </c>
      <c r="R77" s="76">
        <v>0</v>
      </c>
      <c r="S77" s="57">
        <v>0</v>
      </c>
      <c r="T77" s="76">
        <v>0</v>
      </c>
      <c r="U77" s="84">
        <v>0</v>
      </c>
      <c r="V77" s="376">
        <f>+J77+'ENERO 2019 (2)'!P77</f>
        <v>0</v>
      </c>
      <c r="W77" s="377">
        <f t="shared" si="25"/>
        <v>0</v>
      </c>
      <c r="X77" s="377">
        <f>+M77+'ENERO 2019 (2)'!S77</f>
        <v>0</v>
      </c>
      <c r="Y77" s="376">
        <f t="shared" si="26"/>
        <v>0</v>
      </c>
      <c r="Z77" s="375">
        <f t="shared" si="27"/>
        <v>0</v>
      </c>
      <c r="AA77" s="375">
        <f t="shared" si="28"/>
        <v>0</v>
      </c>
    </row>
    <row r="78" spans="1:27">
      <c r="A78" s="4"/>
      <c r="B78" s="417" t="s">
        <v>109</v>
      </c>
      <c r="C78" s="502"/>
      <c r="D78" s="502"/>
      <c r="E78" s="502"/>
      <c r="F78" s="419"/>
      <c r="G78" s="640">
        <v>48048</v>
      </c>
      <c r="H78" s="641"/>
      <c r="I78" s="146">
        <v>0</v>
      </c>
      <c r="J78" s="76">
        <v>0</v>
      </c>
      <c r="K78" s="57">
        <v>0</v>
      </c>
      <c r="L78" s="76">
        <v>0</v>
      </c>
      <c r="M78" s="57">
        <v>0</v>
      </c>
      <c r="N78" s="76">
        <v>0</v>
      </c>
      <c r="O78" s="57">
        <v>0</v>
      </c>
      <c r="P78" s="76">
        <v>0</v>
      </c>
      <c r="Q78" s="57">
        <v>0</v>
      </c>
      <c r="R78" s="76">
        <v>0</v>
      </c>
      <c r="S78" s="57">
        <v>0</v>
      </c>
      <c r="T78" s="76">
        <v>0</v>
      </c>
      <c r="U78" s="84">
        <v>0</v>
      </c>
      <c r="V78" s="376">
        <f>+J78+'ENERO 2019 (2)'!P78</f>
        <v>0</v>
      </c>
      <c r="W78" s="377">
        <f t="shared" si="25"/>
        <v>0</v>
      </c>
      <c r="X78" s="377">
        <f>+M78+'ENERO 2019 (2)'!S78</f>
        <v>0</v>
      </c>
      <c r="Y78" s="376">
        <f t="shared" si="26"/>
        <v>0</v>
      </c>
      <c r="Z78" s="375">
        <f t="shared" si="27"/>
        <v>0</v>
      </c>
      <c r="AA78" s="375">
        <f t="shared" si="28"/>
        <v>0</v>
      </c>
    </row>
    <row r="79" spans="1:27" ht="15.75" thickBot="1">
      <c r="A79" s="4"/>
      <c r="B79" s="422" t="s">
        <v>110</v>
      </c>
      <c r="C79" s="423"/>
      <c r="D79" s="423"/>
      <c r="E79" s="423"/>
      <c r="F79" s="424"/>
      <c r="G79" s="638">
        <v>24000</v>
      </c>
      <c r="H79" s="639"/>
      <c r="I79" s="55">
        <v>0</v>
      </c>
      <c r="J79" s="81">
        <v>0</v>
      </c>
      <c r="K79" s="80">
        <v>0</v>
      </c>
      <c r="L79" s="81">
        <v>0</v>
      </c>
      <c r="M79" s="80">
        <v>0</v>
      </c>
      <c r="N79" s="81">
        <v>0</v>
      </c>
      <c r="O79" s="80">
        <v>0</v>
      </c>
      <c r="P79" s="81">
        <v>0</v>
      </c>
      <c r="Q79" s="80">
        <v>0</v>
      </c>
      <c r="R79" s="81">
        <v>0</v>
      </c>
      <c r="S79" s="80">
        <v>0</v>
      </c>
      <c r="T79" s="81">
        <v>0</v>
      </c>
      <c r="U79" s="85">
        <v>0</v>
      </c>
      <c r="V79" s="376">
        <f>+J79+'ENERO 2019 (2)'!P79</f>
        <v>0</v>
      </c>
      <c r="W79" s="377">
        <f t="shared" si="25"/>
        <v>0</v>
      </c>
      <c r="X79" s="377">
        <f>+M79+'ENERO 2019 (2)'!S79</f>
        <v>0</v>
      </c>
      <c r="Y79" s="376">
        <f t="shared" si="26"/>
        <v>0</v>
      </c>
      <c r="Z79" s="375">
        <f t="shared" si="27"/>
        <v>0</v>
      </c>
      <c r="AA79" s="375">
        <f t="shared" si="28"/>
        <v>0</v>
      </c>
    </row>
    <row r="80" spans="1:27" s="112" customFormat="1" ht="15.75" thickBot="1">
      <c r="A80" s="113"/>
      <c r="B80" s="487" t="s">
        <v>36</v>
      </c>
      <c r="C80" s="488"/>
      <c r="D80" s="488"/>
      <c r="E80" s="488"/>
      <c r="F80" s="489"/>
      <c r="G80" s="645">
        <f>SUM(G52:H79)</f>
        <v>688804.23</v>
      </c>
      <c r="H80" s="646"/>
      <c r="I80" s="144">
        <f>SUM(I52:I79)</f>
        <v>0</v>
      </c>
      <c r="J80" s="144">
        <f>SUM(J52:J79)</f>
        <v>36131.9</v>
      </c>
      <c r="K80" s="144">
        <f t="shared" ref="K80:T80" si="29">SUM(K52:K79)</f>
        <v>0</v>
      </c>
      <c r="L80" s="144">
        <f t="shared" si="29"/>
        <v>0</v>
      </c>
      <c r="M80" s="144">
        <f t="shared" si="29"/>
        <v>30539.86</v>
      </c>
      <c r="N80" s="144">
        <f t="shared" si="29"/>
        <v>0</v>
      </c>
      <c r="O80" s="144">
        <f t="shared" si="29"/>
        <v>0</v>
      </c>
      <c r="P80" s="144">
        <f>SUM(P52:P79)</f>
        <v>72263.399999999994</v>
      </c>
      <c r="Q80" s="144">
        <f t="shared" si="29"/>
        <v>0</v>
      </c>
      <c r="R80" s="144">
        <f t="shared" si="29"/>
        <v>0</v>
      </c>
      <c r="S80" s="144">
        <f t="shared" si="29"/>
        <v>53607.950000000004</v>
      </c>
      <c r="T80" s="144">
        <f t="shared" si="29"/>
        <v>0</v>
      </c>
      <c r="U80" s="145">
        <f t="shared" ref="U80" si="30">IF(G80=0,0,+S80/G80)</f>
        <v>7.7827556314513352E-2</v>
      </c>
      <c r="V80" s="376">
        <f>+J80+'ENERO 2019 (2)'!P80</f>
        <v>72263.399999999994</v>
      </c>
      <c r="W80" s="377">
        <f t="shared" si="25"/>
        <v>0</v>
      </c>
      <c r="X80" s="377">
        <f>+M80+'ENERO 2019 (2)'!S80</f>
        <v>53607.950000000004</v>
      </c>
      <c r="Y80" s="376">
        <f t="shared" si="26"/>
        <v>0</v>
      </c>
      <c r="Z80" s="375">
        <f t="shared" si="27"/>
        <v>7.7827556314513352E-2</v>
      </c>
      <c r="AA80" s="375">
        <f t="shared" si="28"/>
        <v>0</v>
      </c>
    </row>
    <row r="81" spans="1:21" ht="15.75" thickBot="1">
      <c r="C81" s="46"/>
      <c r="G81" s="500"/>
      <c r="H81" s="501"/>
      <c r="I81" s="50"/>
      <c r="L81" s="50"/>
      <c r="N81" s="50"/>
      <c r="U81" s="50"/>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thickBot="1">
      <c r="B83" s="494"/>
      <c r="C83" s="495"/>
      <c r="D83" s="497" t="s">
        <v>16</v>
      </c>
      <c r="E83" s="485"/>
      <c r="F83" s="485"/>
      <c r="G83" s="485"/>
      <c r="H83" s="485"/>
      <c r="I83" s="486"/>
      <c r="J83" s="497" t="s">
        <v>47</v>
      </c>
      <c r="K83" s="485"/>
      <c r="L83" s="485"/>
      <c r="M83" s="485"/>
      <c r="N83" s="485"/>
      <c r="O83" s="486"/>
      <c r="P83" s="497" t="s">
        <v>18</v>
      </c>
      <c r="Q83" s="485"/>
      <c r="R83" s="485"/>
      <c r="S83" s="485"/>
      <c r="T83" s="485"/>
      <c r="U83" s="49"/>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c r="A85" s="4"/>
      <c r="B85" s="477" t="s">
        <v>48</v>
      </c>
      <c r="C85" s="478"/>
      <c r="D85" s="479">
        <v>0</v>
      </c>
      <c r="E85" s="470"/>
      <c r="F85" s="479">
        <v>608590.23</v>
      </c>
      <c r="G85" s="470"/>
      <c r="H85" s="479">
        <v>0</v>
      </c>
      <c r="I85" s="470"/>
      <c r="J85" s="468">
        <v>0</v>
      </c>
      <c r="K85" s="469"/>
      <c r="L85" s="466">
        <v>30539.86</v>
      </c>
      <c r="M85" s="470"/>
      <c r="N85" s="466">
        <v>0</v>
      </c>
      <c r="O85" s="467"/>
      <c r="P85" s="468">
        <v>0</v>
      </c>
      <c r="Q85" s="469"/>
      <c r="R85" s="466">
        <v>53607.95</v>
      </c>
      <c r="S85" s="470"/>
      <c r="T85" s="466">
        <v>0</v>
      </c>
      <c r="U85" s="471"/>
    </row>
    <row r="86" spans="1:21" ht="36" customHeight="1" thickBot="1">
      <c r="A86" s="47"/>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SUM(L85:L86)</f>
        <v>30539.86</v>
      </c>
      <c r="M87" s="446"/>
      <c r="N87" s="444">
        <f>SUM(N85:N86)</f>
        <v>0</v>
      </c>
      <c r="O87" s="444"/>
      <c r="P87" s="445">
        <f>SUM(P85:P86)</f>
        <v>0</v>
      </c>
      <c r="Q87" s="452"/>
      <c r="R87" s="447">
        <f>SUM(R85:R86)</f>
        <v>53607.95</v>
      </c>
      <c r="S87" s="446"/>
      <c r="T87" s="447">
        <f>SUM(T85:T86)</f>
        <v>0</v>
      </c>
      <c r="U87" s="453"/>
    </row>
    <row r="88" spans="1:21">
      <c r="A88" s="4"/>
      <c r="B88" s="39"/>
      <c r="C88" s="39"/>
      <c r="D88" s="39"/>
      <c r="E88" s="39"/>
      <c r="F88" s="35"/>
      <c r="G88" s="35"/>
      <c r="H88" s="34"/>
      <c r="I88" s="34"/>
      <c r="J88" s="35"/>
      <c r="K88" s="35"/>
      <c r="L88" s="35"/>
      <c r="M88" s="34"/>
      <c r="N88" s="35"/>
      <c r="O88" s="34"/>
      <c r="P88" s="34"/>
      <c r="Q88" s="35"/>
      <c r="R88" s="4"/>
      <c r="S88" s="4"/>
      <c r="T88" s="4"/>
      <c r="U88" s="4"/>
    </row>
    <row r="89" spans="1:21" ht="15.75" thickBot="1">
      <c r="A89" s="4"/>
      <c r="B89" s="39"/>
      <c r="C89" s="39"/>
      <c r="D89" s="39"/>
      <c r="E89" s="39"/>
      <c r="F89" s="35"/>
      <c r="G89" s="35"/>
      <c r="H89" s="35"/>
      <c r="I89" s="35"/>
      <c r="J89" s="35"/>
      <c r="K89" s="35"/>
      <c r="L89" s="35"/>
      <c r="M89" s="35"/>
      <c r="N89" s="35"/>
      <c r="O89" s="35"/>
      <c r="P89" s="35"/>
      <c r="Q89" s="35"/>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36.7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19">
    <mergeCell ref="V22:W23"/>
    <mergeCell ref="X22:Y23"/>
    <mergeCell ref="Z22:AA23"/>
    <mergeCell ref="V48:W49"/>
    <mergeCell ref="X48:Y49"/>
    <mergeCell ref="Z48:AA49"/>
    <mergeCell ref="R40:T40"/>
    <mergeCell ref="B7:U7"/>
    <mergeCell ref="B11:F11"/>
    <mergeCell ref="G11:U11"/>
    <mergeCell ref="B12:F12"/>
    <mergeCell ref="G12:U12"/>
    <mergeCell ref="B13:F13"/>
    <mergeCell ref="G13:U13"/>
    <mergeCell ref="B16:F16"/>
    <mergeCell ref="G16:H16"/>
    <mergeCell ref="I16:L16"/>
    <mergeCell ref="N16:Q16"/>
    <mergeCell ref="R16:U16"/>
    <mergeCell ref="B17:F17"/>
    <mergeCell ref="G17:U17"/>
    <mergeCell ref="B14:F14"/>
    <mergeCell ref="G14:U14"/>
    <mergeCell ref="B15:F15"/>
    <mergeCell ref="G15:H15"/>
    <mergeCell ref="I15:L15"/>
    <mergeCell ref="N15:Q15"/>
    <mergeCell ref="R15:S15"/>
    <mergeCell ref="T15:U15"/>
    <mergeCell ref="U22:U23"/>
    <mergeCell ref="B24:D24"/>
    <mergeCell ref="E24:F24"/>
    <mergeCell ref="G24:H24"/>
    <mergeCell ref="I24:K24"/>
    <mergeCell ref="L24:N24"/>
    <mergeCell ref="O24:Q24"/>
    <mergeCell ref="B18:F18"/>
    <mergeCell ref="G18:U18"/>
    <mergeCell ref="B19:U19"/>
    <mergeCell ref="B20:D23"/>
    <mergeCell ref="E20:F23"/>
    <mergeCell ref="G20:U20"/>
    <mergeCell ref="G21:H23"/>
    <mergeCell ref="I21:N21"/>
    <mergeCell ref="O21:U21"/>
    <mergeCell ref="I22:K23"/>
    <mergeCell ref="R24:T24"/>
    <mergeCell ref="B25:D25"/>
    <mergeCell ref="E25:F25"/>
    <mergeCell ref="G25:H25"/>
    <mergeCell ref="I25:K25"/>
    <mergeCell ref="L25:N25"/>
    <mergeCell ref="O25:Q25"/>
    <mergeCell ref="R25:T25"/>
    <mergeCell ref="L22:N23"/>
    <mergeCell ref="O22:Q23"/>
    <mergeCell ref="R22:T23"/>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R28:T28"/>
    <mergeCell ref="B29:D29"/>
    <mergeCell ref="E29:F29"/>
    <mergeCell ref="G29:H29"/>
    <mergeCell ref="I29:K29"/>
    <mergeCell ref="L29:N29"/>
    <mergeCell ref="O29:Q29"/>
    <mergeCell ref="R29:T29"/>
    <mergeCell ref="B28:D28"/>
    <mergeCell ref="E28:F28"/>
    <mergeCell ref="G28:H28"/>
    <mergeCell ref="I28:K28"/>
    <mergeCell ref="L28:N28"/>
    <mergeCell ref="O28:Q28"/>
    <mergeCell ref="R30:T30"/>
    <mergeCell ref="B31:D31"/>
    <mergeCell ref="B32:D32"/>
    <mergeCell ref="E32:F32"/>
    <mergeCell ref="G32:H32"/>
    <mergeCell ref="I32:K32"/>
    <mergeCell ref="L32:N32"/>
    <mergeCell ref="O32:Q32"/>
    <mergeCell ref="R32:T32"/>
    <mergeCell ref="B30:D30"/>
    <mergeCell ref="E30:F30"/>
    <mergeCell ref="G30:H30"/>
    <mergeCell ref="I30:K30"/>
    <mergeCell ref="L30:N30"/>
    <mergeCell ref="O30:Q30"/>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7:T37"/>
    <mergeCell ref="B38:D38"/>
    <mergeCell ref="E38:F38"/>
    <mergeCell ref="G38:H38"/>
    <mergeCell ref="I38:K38"/>
    <mergeCell ref="L38:N38"/>
    <mergeCell ref="O38:Q38"/>
    <mergeCell ref="R38:T38"/>
    <mergeCell ref="B37:D37"/>
    <mergeCell ref="E37:F37"/>
    <mergeCell ref="G37:H37"/>
    <mergeCell ref="I37:K37"/>
    <mergeCell ref="L37:N37"/>
    <mergeCell ref="O37:Q37"/>
    <mergeCell ref="R39:T39"/>
    <mergeCell ref="B40:D40"/>
    <mergeCell ref="E40:F40"/>
    <mergeCell ref="G40:H40"/>
    <mergeCell ref="I40:K40"/>
    <mergeCell ref="O40:Q40"/>
    <mergeCell ref="B39:D39"/>
    <mergeCell ref="E39:F39"/>
    <mergeCell ref="G39:H39"/>
    <mergeCell ref="I39:K39"/>
    <mergeCell ref="L39:N39"/>
    <mergeCell ref="O39:Q39"/>
    <mergeCell ref="L40:N40"/>
    <mergeCell ref="R41:T41"/>
    <mergeCell ref="B42:D42"/>
    <mergeCell ref="E42:F42"/>
    <mergeCell ref="G42:H42"/>
    <mergeCell ref="I42:K42"/>
    <mergeCell ref="L42:N42"/>
    <mergeCell ref="O42:Q42"/>
    <mergeCell ref="R42:T42"/>
    <mergeCell ref="B41:D41"/>
    <mergeCell ref="E41:F41"/>
    <mergeCell ref="G41:H41"/>
    <mergeCell ref="I41:K41"/>
    <mergeCell ref="L41:N41"/>
    <mergeCell ref="O41:Q41"/>
    <mergeCell ref="R48:T48"/>
    <mergeCell ref="U48:U49"/>
    <mergeCell ref="B50:U50"/>
    <mergeCell ref="B51:F51"/>
    <mergeCell ref="G51:H51"/>
    <mergeCell ref="R43:T43"/>
    <mergeCell ref="B44:F44"/>
    <mergeCell ref="G44:N44"/>
    <mergeCell ref="O44:U44"/>
    <mergeCell ref="B46:F49"/>
    <mergeCell ref="G46:U46"/>
    <mergeCell ref="G47:H49"/>
    <mergeCell ref="I47:N47"/>
    <mergeCell ref="O47:U47"/>
    <mergeCell ref="I48:K48"/>
    <mergeCell ref="B43:D43"/>
    <mergeCell ref="E43:F43"/>
    <mergeCell ref="G43:H43"/>
    <mergeCell ref="I43:K43"/>
    <mergeCell ref="L43:N43"/>
    <mergeCell ref="O43:Q43"/>
    <mergeCell ref="G73:H73"/>
    <mergeCell ref="B72:F72"/>
    <mergeCell ref="G72:H72"/>
    <mergeCell ref="B69:F69"/>
    <mergeCell ref="G69:H69"/>
    <mergeCell ref="B70:F70"/>
    <mergeCell ref="G70:H70"/>
    <mergeCell ref="L48:N48"/>
    <mergeCell ref="O48:Q48"/>
    <mergeCell ref="B55:F55"/>
    <mergeCell ref="G55:H55"/>
    <mergeCell ref="B56:F56"/>
    <mergeCell ref="G56:H56"/>
    <mergeCell ref="B57:F57"/>
    <mergeCell ref="G57:H57"/>
    <mergeCell ref="B52:F52"/>
    <mergeCell ref="G52:H52"/>
    <mergeCell ref="B53:F53"/>
    <mergeCell ref="G53:H53"/>
    <mergeCell ref="B54:F54"/>
    <mergeCell ref="G54:H54"/>
    <mergeCell ref="B61:F61"/>
    <mergeCell ref="G61:H61"/>
    <mergeCell ref="B62:F62"/>
    <mergeCell ref="J84:K84"/>
    <mergeCell ref="L84:M84"/>
    <mergeCell ref="N84:O84"/>
    <mergeCell ref="P84:Q84"/>
    <mergeCell ref="R84:S84"/>
    <mergeCell ref="T84:U84"/>
    <mergeCell ref="B80:F80"/>
    <mergeCell ref="G80:H80"/>
    <mergeCell ref="B82:U82"/>
    <mergeCell ref="B83:C84"/>
    <mergeCell ref="D83:I83"/>
    <mergeCell ref="J83:O83"/>
    <mergeCell ref="P83:T83"/>
    <mergeCell ref="D84:E84"/>
    <mergeCell ref="F84:G84"/>
    <mergeCell ref="H84:I84"/>
    <mergeCell ref="G81:H81"/>
    <mergeCell ref="N85:O85"/>
    <mergeCell ref="P85:Q85"/>
    <mergeCell ref="R85:S85"/>
    <mergeCell ref="T85:U85"/>
    <mergeCell ref="B86:C86"/>
    <mergeCell ref="D86:E86"/>
    <mergeCell ref="F86:G86"/>
    <mergeCell ref="H86:I86"/>
    <mergeCell ref="J86:K86"/>
    <mergeCell ref="L86:M86"/>
    <mergeCell ref="B85:C85"/>
    <mergeCell ref="D85:E85"/>
    <mergeCell ref="F85:G85"/>
    <mergeCell ref="H85:I85"/>
    <mergeCell ref="J85:K85"/>
    <mergeCell ref="L85:M85"/>
    <mergeCell ref="P87:Q87"/>
    <mergeCell ref="R87:S87"/>
    <mergeCell ref="T87:U87"/>
    <mergeCell ref="B90:D90"/>
    <mergeCell ref="E90:U90"/>
    <mergeCell ref="B91:U97"/>
    <mergeCell ref="N86:O86"/>
    <mergeCell ref="P86:Q86"/>
    <mergeCell ref="R86:S86"/>
    <mergeCell ref="T86:U86"/>
    <mergeCell ref="D87:E87"/>
    <mergeCell ref="F87:G87"/>
    <mergeCell ref="H87:I87"/>
    <mergeCell ref="J87:K87"/>
    <mergeCell ref="L87:M87"/>
    <mergeCell ref="N87:O87"/>
    <mergeCell ref="B106:G106"/>
    <mergeCell ref="J106:O106"/>
    <mergeCell ref="R106:U106"/>
    <mergeCell ref="B107:G107"/>
    <mergeCell ref="J107:O107"/>
    <mergeCell ref="R107:U107"/>
    <mergeCell ref="J100:O100"/>
    <mergeCell ref="R100:U100"/>
    <mergeCell ref="B101:G101"/>
    <mergeCell ref="J101:O105"/>
    <mergeCell ref="R101:U105"/>
    <mergeCell ref="B102:G105"/>
    <mergeCell ref="B115:G115"/>
    <mergeCell ref="J115:O115"/>
    <mergeCell ref="R115:U115"/>
    <mergeCell ref="B116:G116"/>
    <mergeCell ref="J116:O116"/>
    <mergeCell ref="R116:U116"/>
    <mergeCell ref="J109:O109"/>
    <mergeCell ref="J110:O110"/>
    <mergeCell ref="R110:U110"/>
    <mergeCell ref="B111:G114"/>
    <mergeCell ref="J111:O114"/>
    <mergeCell ref="R111:U114"/>
    <mergeCell ref="B110:G110"/>
    <mergeCell ref="G62:H62"/>
    <mergeCell ref="B63:F63"/>
    <mergeCell ref="G63:H63"/>
    <mergeCell ref="B58:F58"/>
    <mergeCell ref="G58:H58"/>
    <mergeCell ref="B59:F59"/>
    <mergeCell ref="G59:H59"/>
    <mergeCell ref="B60:F60"/>
    <mergeCell ref="G60:H60"/>
    <mergeCell ref="B67:F67"/>
    <mergeCell ref="G67:H67"/>
    <mergeCell ref="B68:F68"/>
    <mergeCell ref="G68:H68"/>
    <mergeCell ref="B64:F64"/>
    <mergeCell ref="G64:H64"/>
    <mergeCell ref="B65:F65"/>
    <mergeCell ref="G65:H65"/>
    <mergeCell ref="B66:F66"/>
    <mergeCell ref="G66:H66"/>
    <mergeCell ref="B79:F79"/>
    <mergeCell ref="G79:H79"/>
    <mergeCell ref="B76:F76"/>
    <mergeCell ref="G76:H76"/>
    <mergeCell ref="B77:F77"/>
    <mergeCell ref="G77:H77"/>
    <mergeCell ref="B78:F78"/>
    <mergeCell ref="G78:H78"/>
    <mergeCell ref="B74:F74"/>
    <mergeCell ref="G74:H74"/>
    <mergeCell ref="B75:F75"/>
    <mergeCell ref="G75:H75"/>
  </mergeCells>
  <conditionalFormatting sqref="W25">
    <cfRule type="cellIs" dxfId="768" priority="62" operator="notEqual">
      <formula>0</formula>
    </cfRule>
    <cfRule type="cellIs" dxfId="767" priority="63" operator="greaterThan">
      <formula>0</formula>
    </cfRule>
  </conditionalFormatting>
  <conditionalFormatting sqref="Y25">
    <cfRule type="cellIs" dxfId="766" priority="60" operator="notEqual">
      <formula>0</formula>
    </cfRule>
  </conditionalFormatting>
  <conditionalFormatting sqref="AA25">
    <cfRule type="cellIs" dxfId="765" priority="61" operator="notEqual">
      <formula>0</formula>
    </cfRule>
  </conditionalFormatting>
  <conditionalFormatting sqref="AA26:AA27">
    <cfRule type="cellIs" dxfId="764" priority="28" operator="notEqual">
      <formula>0</formula>
    </cfRule>
  </conditionalFormatting>
  <conditionalFormatting sqref="Y26:Y27">
    <cfRule type="cellIs" dxfId="763" priority="27" operator="notEqual">
      <formula>0</formula>
    </cfRule>
  </conditionalFormatting>
  <conditionalFormatting sqref="Y29:Y30">
    <cfRule type="cellIs" dxfId="762" priority="23" operator="notEqual">
      <formula>0</formula>
    </cfRule>
  </conditionalFormatting>
  <conditionalFormatting sqref="W26:W27">
    <cfRule type="cellIs" dxfId="761" priority="29" operator="notEqual">
      <formula>0</formula>
    </cfRule>
    <cfRule type="cellIs" dxfId="760" priority="30" operator="greaterThan">
      <formula>0</formula>
    </cfRule>
  </conditionalFormatting>
  <conditionalFormatting sqref="W29:W30">
    <cfRule type="cellIs" dxfId="759" priority="25" operator="notEqual">
      <formula>0</formula>
    </cfRule>
    <cfRule type="cellIs" dxfId="758" priority="26" operator="greaterThan">
      <formula>0</formula>
    </cfRule>
  </conditionalFormatting>
  <conditionalFormatting sqref="AA29:AA30">
    <cfRule type="cellIs" dxfId="757" priority="24" operator="notEqual">
      <formula>0</formula>
    </cfRule>
  </conditionalFormatting>
  <conditionalFormatting sqref="W32:W33">
    <cfRule type="cellIs" dxfId="756" priority="21" operator="notEqual">
      <formula>0</formula>
    </cfRule>
    <cfRule type="cellIs" dxfId="755" priority="22" operator="greaterThan">
      <formula>0</formula>
    </cfRule>
  </conditionalFormatting>
  <conditionalFormatting sqref="Y32:Y33">
    <cfRule type="cellIs" dxfId="754" priority="19" operator="notEqual">
      <formula>0</formula>
    </cfRule>
  </conditionalFormatting>
  <conditionalFormatting sqref="AA32:AA33">
    <cfRule type="cellIs" dxfId="753" priority="20" operator="notEqual">
      <formula>0</formula>
    </cfRule>
  </conditionalFormatting>
  <conditionalFormatting sqref="W35:W36">
    <cfRule type="cellIs" dxfId="752" priority="17" operator="notEqual">
      <formula>0</formula>
    </cfRule>
    <cfRule type="cellIs" dxfId="751" priority="18" operator="greaterThan">
      <formula>0</formula>
    </cfRule>
  </conditionalFormatting>
  <conditionalFormatting sqref="Y35:Y36">
    <cfRule type="cellIs" dxfId="750" priority="15" operator="notEqual">
      <formula>0</formula>
    </cfRule>
  </conditionalFormatting>
  <conditionalFormatting sqref="AA35:AA36">
    <cfRule type="cellIs" dxfId="749" priority="16" operator="notEqual">
      <formula>0</formula>
    </cfRule>
  </conditionalFormatting>
  <conditionalFormatting sqref="W38">
    <cfRule type="cellIs" dxfId="748" priority="13" operator="notEqual">
      <formula>0</formula>
    </cfRule>
    <cfRule type="cellIs" dxfId="747" priority="14" operator="greaterThan">
      <formula>0</formula>
    </cfRule>
  </conditionalFormatting>
  <conditionalFormatting sqref="Y38">
    <cfRule type="cellIs" dxfId="746" priority="11" operator="notEqual">
      <formula>0</formula>
    </cfRule>
  </conditionalFormatting>
  <conditionalFormatting sqref="AA38">
    <cfRule type="cellIs" dxfId="745" priority="12" operator="notEqual">
      <formula>0</formula>
    </cfRule>
  </conditionalFormatting>
  <conditionalFormatting sqref="W40:W41">
    <cfRule type="cellIs" dxfId="744" priority="9" operator="notEqual">
      <formula>0</formula>
    </cfRule>
    <cfRule type="cellIs" dxfId="743" priority="10" operator="greaterThan">
      <formula>0</formula>
    </cfRule>
  </conditionalFormatting>
  <conditionalFormatting sqref="Y41">
    <cfRule type="cellIs" dxfId="742" priority="7" operator="notEqual">
      <formula>0</formula>
    </cfRule>
  </conditionalFormatting>
  <conditionalFormatting sqref="AA41">
    <cfRule type="cellIs" dxfId="741" priority="8" operator="notEqual">
      <formula>0</formula>
    </cfRule>
  </conditionalFormatting>
  <conditionalFormatting sqref="W43">
    <cfRule type="cellIs" dxfId="740" priority="5" operator="notEqual">
      <formula>0</formula>
    </cfRule>
    <cfRule type="cellIs" dxfId="739" priority="6" operator="greaterThan">
      <formula>0</formula>
    </cfRule>
  </conditionalFormatting>
  <conditionalFormatting sqref="Y43">
    <cfRule type="cellIs" dxfId="738" priority="3" operator="notEqual">
      <formula>0</formula>
    </cfRule>
  </conditionalFormatting>
  <conditionalFormatting sqref="AA43">
    <cfRule type="cellIs" dxfId="737" priority="4" operator="notEqual">
      <formula>0</formula>
    </cfRule>
  </conditionalFormatting>
  <conditionalFormatting sqref="Y40">
    <cfRule type="cellIs" dxfId="736" priority="1" operator="notEqual">
      <formula>0</formula>
    </cfRule>
  </conditionalFormatting>
  <conditionalFormatting sqref="AA40">
    <cfRule type="cellIs" dxfId="735" priority="2" operator="notEqual">
      <formula>0</formula>
    </cfRule>
  </conditionalFormatting>
  <pageMargins left="0.86614173228346458" right="0" top="0.15748031496062992" bottom="0.15748031496062992" header="0.15748031496062992" footer="0.15748031496062992"/>
  <pageSetup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17"/>
  <sheetViews>
    <sheetView topLeftCell="B6" zoomScale="80" zoomScaleNormal="80" workbookViewId="0">
      <selection activeCell="O26" sqref="O26:Q26"/>
    </sheetView>
  </sheetViews>
  <sheetFormatPr baseColWidth="10" defaultRowHeight="15"/>
  <cols>
    <col min="1" max="1" width="1" style="345" customWidth="1"/>
    <col min="2" max="2" width="8.28515625" style="345" customWidth="1"/>
    <col min="3" max="3" width="9.140625" style="345" customWidth="1"/>
    <col min="4" max="4" width="8.42578125" style="345" customWidth="1"/>
    <col min="5" max="5" width="8.5703125" style="345" customWidth="1"/>
    <col min="6" max="6" width="8.140625" style="345" customWidth="1"/>
    <col min="7" max="8" width="11.42578125" style="345"/>
    <col min="9" max="20" width="12.7109375" style="345" customWidth="1"/>
    <col min="21" max="21" width="12.85546875" style="345" customWidth="1"/>
    <col min="22" max="22" width="13" style="345" customWidth="1"/>
    <col min="23" max="16384" width="11.42578125" style="345"/>
  </cols>
  <sheetData>
    <row r="2" spans="1:21">
      <c r="F2" s="1"/>
      <c r="G2" s="1"/>
      <c r="H2" s="1"/>
      <c r="I2" s="1"/>
      <c r="J2" s="1"/>
      <c r="K2" s="1"/>
      <c r="L2" s="1"/>
      <c r="M2" s="1"/>
      <c r="N2" s="1"/>
      <c r="O2" s="1"/>
    </row>
    <row r="3" spans="1:21">
      <c r="F3" s="1"/>
      <c r="G3" s="1"/>
      <c r="H3" s="1"/>
      <c r="I3" s="1"/>
      <c r="J3" s="1"/>
      <c r="K3" s="1"/>
      <c r="L3" s="1"/>
      <c r="M3" s="1"/>
      <c r="N3" s="1"/>
      <c r="O3" s="1"/>
    </row>
    <row r="4" spans="1:21">
      <c r="F4" s="1"/>
      <c r="G4" s="1"/>
      <c r="H4" s="1"/>
      <c r="I4" s="1"/>
      <c r="J4" s="1"/>
      <c r="K4" s="1"/>
      <c r="L4" s="1"/>
      <c r="M4" s="1"/>
      <c r="N4" s="1"/>
      <c r="O4" s="1"/>
    </row>
    <row r="5" spans="1:21">
      <c r="F5" s="1"/>
      <c r="G5" s="1"/>
      <c r="H5" s="1"/>
      <c r="I5" s="1"/>
      <c r="J5" s="1"/>
      <c r="K5" s="1"/>
      <c r="L5" s="1"/>
      <c r="M5" s="1"/>
      <c r="N5" s="1"/>
      <c r="O5" s="1"/>
    </row>
    <row r="6" spans="1:21">
      <c r="F6" s="1"/>
      <c r="G6" s="1"/>
      <c r="H6" s="1"/>
      <c r="I6" s="1"/>
      <c r="J6" s="1"/>
      <c r="K6" s="1"/>
      <c r="L6" s="1"/>
      <c r="M6" s="1"/>
      <c r="N6" s="1"/>
      <c r="O6" s="1"/>
    </row>
    <row r="7" spans="1:21" ht="25.5">
      <c r="B7" s="610" t="s">
        <v>0</v>
      </c>
      <c r="C7" s="610"/>
      <c r="D7" s="610"/>
      <c r="E7" s="610"/>
      <c r="F7" s="610"/>
      <c r="G7" s="610"/>
      <c r="H7" s="610"/>
      <c r="I7" s="610"/>
      <c r="J7" s="610"/>
      <c r="K7" s="610"/>
      <c r="L7" s="610"/>
      <c r="M7" s="610"/>
      <c r="N7" s="610"/>
      <c r="O7" s="610"/>
      <c r="P7" s="610"/>
      <c r="Q7" s="610"/>
      <c r="R7" s="610"/>
      <c r="S7" s="610"/>
      <c r="T7" s="610"/>
      <c r="U7" s="610"/>
    </row>
    <row r="8" spans="1:21">
      <c r="F8" s="345" t="s">
        <v>1</v>
      </c>
    </row>
    <row r="9" spans="1:21" ht="21.75">
      <c r="B9" s="2"/>
      <c r="C9" s="2"/>
      <c r="D9" s="2"/>
      <c r="E9" s="2"/>
      <c r="F9" s="2"/>
      <c r="G9" s="2"/>
      <c r="H9" s="2"/>
      <c r="I9" s="2"/>
      <c r="J9" s="2"/>
      <c r="K9" s="2"/>
      <c r="L9" s="2"/>
      <c r="M9" s="2"/>
      <c r="N9" s="2"/>
      <c r="O9" s="2"/>
      <c r="P9" s="2"/>
      <c r="Q9" s="2"/>
      <c r="R9" s="2"/>
      <c r="S9" s="2"/>
      <c r="T9" s="2"/>
      <c r="U9" s="2"/>
    </row>
    <row r="10" spans="1:21" ht="15.75" thickBot="1">
      <c r="B10" s="346"/>
      <c r="C10" s="346"/>
      <c r="D10" s="346"/>
      <c r="E10" s="346"/>
      <c r="F10" s="346"/>
      <c r="G10" s="346"/>
      <c r="H10" s="346"/>
      <c r="I10" s="346"/>
      <c r="J10" s="346"/>
      <c r="K10" s="346"/>
      <c r="L10" s="346"/>
      <c r="M10" s="346"/>
      <c r="N10" s="346"/>
      <c r="O10" s="346"/>
      <c r="P10" s="346"/>
      <c r="Q10" s="346"/>
      <c r="R10" s="346"/>
      <c r="S10" s="346"/>
      <c r="T10" s="346"/>
      <c r="U10" s="346"/>
    </row>
    <row r="11" spans="1:21" ht="15" customHeight="1">
      <c r="B11" s="611" t="s">
        <v>2</v>
      </c>
      <c r="C11" s="612"/>
      <c r="D11" s="612"/>
      <c r="E11" s="612"/>
      <c r="F11" s="613"/>
      <c r="G11" s="660" t="s">
        <v>141</v>
      </c>
      <c r="H11" s="660"/>
      <c r="I11" s="660"/>
      <c r="J11" s="660"/>
      <c r="K11" s="660"/>
      <c r="L11" s="660"/>
      <c r="M11" s="660"/>
      <c r="N11" s="660"/>
      <c r="O11" s="660"/>
      <c r="P11" s="660"/>
      <c r="Q11" s="660"/>
      <c r="R11" s="660"/>
      <c r="S11" s="660"/>
      <c r="T11" s="660"/>
      <c r="U11" s="661"/>
    </row>
    <row r="12" spans="1:21" ht="15" customHeight="1">
      <c r="A12" s="349"/>
      <c r="B12" s="614" t="s">
        <v>3</v>
      </c>
      <c r="C12" s="615"/>
      <c r="D12" s="615"/>
      <c r="E12" s="615"/>
      <c r="F12" s="616"/>
      <c r="G12" s="617" t="s">
        <v>71</v>
      </c>
      <c r="H12" s="618"/>
      <c r="I12" s="618"/>
      <c r="J12" s="618"/>
      <c r="K12" s="618"/>
      <c r="L12" s="618"/>
      <c r="M12" s="618"/>
      <c r="N12" s="618"/>
      <c r="O12" s="618"/>
      <c r="P12" s="618"/>
      <c r="Q12" s="618"/>
      <c r="R12" s="618"/>
      <c r="S12" s="618"/>
      <c r="T12" s="618"/>
      <c r="U12" s="619"/>
    </row>
    <row r="13" spans="1:21">
      <c r="A13" s="349"/>
      <c r="B13" s="611" t="s">
        <v>4</v>
      </c>
      <c r="C13" s="612"/>
      <c r="D13" s="612"/>
      <c r="E13" s="612"/>
      <c r="F13" s="613"/>
      <c r="G13" s="620" t="s">
        <v>72</v>
      </c>
      <c r="H13" s="621"/>
      <c r="I13" s="621"/>
      <c r="J13" s="621"/>
      <c r="K13" s="621"/>
      <c r="L13" s="621"/>
      <c r="M13" s="621"/>
      <c r="N13" s="621"/>
      <c r="O13" s="621"/>
      <c r="P13" s="621"/>
      <c r="Q13" s="621"/>
      <c r="R13" s="621"/>
      <c r="S13" s="621"/>
      <c r="T13" s="621"/>
      <c r="U13" s="622"/>
    </row>
    <row r="14" spans="1:21" ht="26.25" customHeight="1">
      <c r="A14" s="349"/>
      <c r="B14" s="611" t="s">
        <v>5</v>
      </c>
      <c r="C14" s="612"/>
      <c r="D14" s="612"/>
      <c r="E14" s="612"/>
      <c r="F14" s="613"/>
      <c r="G14" s="620" t="s">
        <v>73</v>
      </c>
      <c r="H14" s="621"/>
      <c r="I14" s="621"/>
      <c r="J14" s="621"/>
      <c r="K14" s="621"/>
      <c r="L14" s="621"/>
      <c r="M14" s="621"/>
      <c r="N14" s="621"/>
      <c r="O14" s="621"/>
      <c r="P14" s="621"/>
      <c r="Q14" s="621"/>
      <c r="R14" s="621"/>
      <c r="S14" s="621"/>
      <c r="T14" s="621"/>
      <c r="U14" s="622"/>
    </row>
    <row r="15" spans="1:21" ht="30.75" customHeight="1">
      <c r="A15" s="349"/>
      <c r="B15" s="611" t="s">
        <v>6</v>
      </c>
      <c r="C15" s="612"/>
      <c r="D15" s="612"/>
      <c r="E15" s="612"/>
      <c r="F15" s="613"/>
      <c r="G15" s="636" t="s">
        <v>7</v>
      </c>
      <c r="H15" s="637"/>
      <c r="I15" s="574"/>
      <c r="J15" s="575"/>
      <c r="K15" s="575"/>
      <c r="L15" s="576"/>
      <c r="M15" s="3" t="s">
        <v>8</v>
      </c>
      <c r="N15" s="574">
        <v>688804.23</v>
      </c>
      <c r="O15" s="575"/>
      <c r="P15" s="575"/>
      <c r="Q15" s="576"/>
      <c r="R15" s="577" t="s">
        <v>9</v>
      </c>
      <c r="S15" s="578"/>
      <c r="T15" s="579">
        <v>0</v>
      </c>
      <c r="U15" s="580"/>
    </row>
    <row r="16" spans="1:21" ht="18.75" customHeight="1">
      <c r="A16" s="349"/>
      <c r="B16" s="611" t="s">
        <v>10</v>
      </c>
      <c r="C16" s="612"/>
      <c r="D16" s="612"/>
      <c r="E16" s="612"/>
      <c r="F16" s="613"/>
      <c r="G16" s="623" t="s">
        <v>7</v>
      </c>
      <c r="H16" s="624"/>
      <c r="I16" s="579"/>
      <c r="J16" s="625"/>
      <c r="K16" s="625"/>
      <c r="L16" s="626"/>
      <c r="M16" s="3" t="s">
        <v>8</v>
      </c>
      <c r="N16" s="627"/>
      <c r="O16" s="628"/>
      <c r="P16" s="628"/>
      <c r="Q16" s="629"/>
      <c r="R16" s="630"/>
      <c r="S16" s="631"/>
      <c r="T16" s="631"/>
      <c r="U16" s="632"/>
    </row>
    <row r="17" spans="1:27" ht="15.75" thickBot="1">
      <c r="A17" s="349"/>
      <c r="B17" s="611" t="s">
        <v>11</v>
      </c>
      <c r="C17" s="612"/>
      <c r="D17" s="612"/>
      <c r="E17" s="612"/>
      <c r="F17" s="613"/>
      <c r="G17" s="633" t="s">
        <v>78</v>
      </c>
      <c r="H17" s="634"/>
      <c r="I17" s="634"/>
      <c r="J17" s="634"/>
      <c r="K17" s="634"/>
      <c r="L17" s="634"/>
      <c r="M17" s="634"/>
      <c r="N17" s="634"/>
      <c r="O17" s="634"/>
      <c r="P17" s="634"/>
      <c r="Q17" s="634"/>
      <c r="R17" s="634"/>
      <c r="S17" s="634"/>
      <c r="T17" s="634"/>
      <c r="U17" s="635"/>
    </row>
    <row r="18" spans="1:27" ht="15.75" customHeight="1" thickBot="1">
      <c r="A18" s="349"/>
      <c r="B18" s="591" t="s">
        <v>12</v>
      </c>
      <c r="C18" s="592"/>
      <c r="D18" s="592"/>
      <c r="E18" s="592"/>
      <c r="F18" s="593"/>
      <c r="G18" s="594" t="s">
        <v>75</v>
      </c>
      <c r="H18" s="595"/>
      <c r="I18" s="595"/>
      <c r="J18" s="595"/>
      <c r="K18" s="595"/>
      <c r="L18" s="595"/>
      <c r="M18" s="595"/>
      <c r="N18" s="595"/>
      <c r="O18" s="595"/>
      <c r="P18" s="595"/>
      <c r="Q18" s="595"/>
      <c r="R18" s="595"/>
      <c r="S18" s="595"/>
      <c r="T18" s="595"/>
      <c r="U18" s="596"/>
    </row>
    <row r="19" spans="1:27" ht="15.75" thickBot="1">
      <c r="B19" s="501"/>
      <c r="C19" s="501"/>
      <c r="D19" s="501"/>
      <c r="E19" s="501"/>
      <c r="F19" s="501"/>
      <c r="G19" s="501"/>
      <c r="H19" s="501"/>
      <c r="I19" s="501"/>
      <c r="J19" s="501"/>
      <c r="K19" s="501"/>
      <c r="L19" s="501"/>
      <c r="M19" s="501"/>
      <c r="N19" s="501"/>
      <c r="O19" s="501"/>
      <c r="P19" s="501"/>
      <c r="Q19" s="501"/>
      <c r="R19" s="501"/>
      <c r="S19" s="501"/>
      <c r="T19" s="501"/>
      <c r="U19" s="501"/>
    </row>
    <row r="20" spans="1:27" ht="16.5" thickBot="1">
      <c r="A20" s="349"/>
      <c r="B20" s="521" t="s">
        <v>13</v>
      </c>
      <c r="C20" s="521"/>
      <c r="D20" s="522"/>
      <c r="E20" s="521" t="s">
        <v>14</v>
      </c>
      <c r="F20" s="522"/>
      <c r="G20" s="526" t="s">
        <v>15</v>
      </c>
      <c r="H20" s="527"/>
      <c r="I20" s="527"/>
      <c r="J20" s="527"/>
      <c r="K20" s="527"/>
      <c r="L20" s="527"/>
      <c r="M20" s="527"/>
      <c r="N20" s="527"/>
      <c r="O20" s="527"/>
      <c r="P20" s="527"/>
      <c r="Q20" s="527"/>
      <c r="R20" s="527"/>
      <c r="S20" s="527"/>
      <c r="T20" s="527"/>
      <c r="U20" s="528"/>
    </row>
    <row r="21" spans="1:27" ht="15.75" thickBot="1">
      <c r="A21" s="349"/>
      <c r="B21" s="524"/>
      <c r="C21" s="524"/>
      <c r="D21" s="525"/>
      <c r="E21" s="524"/>
      <c r="F21" s="525"/>
      <c r="G21" s="529" t="s">
        <v>16</v>
      </c>
      <c r="H21" s="530"/>
      <c r="I21" s="497" t="s">
        <v>17</v>
      </c>
      <c r="J21" s="485"/>
      <c r="K21" s="485"/>
      <c r="L21" s="485"/>
      <c r="M21" s="485"/>
      <c r="N21" s="486"/>
      <c r="O21" s="599" t="s">
        <v>18</v>
      </c>
      <c r="P21" s="600"/>
      <c r="Q21" s="600"/>
      <c r="R21" s="600"/>
      <c r="S21" s="600"/>
      <c r="T21" s="600"/>
      <c r="U21" s="601"/>
    </row>
    <row r="22" spans="1:27">
      <c r="A22" s="349"/>
      <c r="B22" s="524"/>
      <c r="C22" s="524"/>
      <c r="D22" s="525"/>
      <c r="E22" s="524"/>
      <c r="F22" s="525"/>
      <c r="G22" s="531"/>
      <c r="H22" s="532"/>
      <c r="I22" s="529" t="s">
        <v>19</v>
      </c>
      <c r="J22" s="568"/>
      <c r="K22" s="568"/>
      <c r="L22" s="529" t="s">
        <v>20</v>
      </c>
      <c r="M22" s="568"/>
      <c r="N22" s="530"/>
      <c r="O22" s="572" t="s">
        <v>19</v>
      </c>
      <c r="P22" s="573"/>
      <c r="Q22" s="573"/>
      <c r="R22" s="529" t="s">
        <v>20</v>
      </c>
      <c r="S22" s="568"/>
      <c r="T22" s="568"/>
      <c r="U22" s="508" t="s">
        <v>21</v>
      </c>
      <c r="V22" s="602" t="s">
        <v>125</v>
      </c>
      <c r="W22" s="603"/>
      <c r="X22" s="602" t="s">
        <v>126</v>
      </c>
      <c r="Y22" s="603"/>
      <c r="Z22" s="602" t="s">
        <v>127</v>
      </c>
      <c r="AA22" s="603"/>
    </row>
    <row r="23" spans="1:27" ht="15.75" thickBot="1">
      <c r="A23" s="349"/>
      <c r="B23" s="597"/>
      <c r="C23" s="597"/>
      <c r="D23" s="598"/>
      <c r="E23" s="524"/>
      <c r="F23" s="525"/>
      <c r="G23" s="569"/>
      <c r="H23" s="571"/>
      <c r="I23" s="569"/>
      <c r="J23" s="570"/>
      <c r="K23" s="570"/>
      <c r="L23" s="569"/>
      <c r="M23" s="570"/>
      <c r="N23" s="571"/>
      <c r="O23" s="569"/>
      <c r="P23" s="570"/>
      <c r="Q23" s="570"/>
      <c r="R23" s="569"/>
      <c r="S23" s="570"/>
      <c r="T23" s="570"/>
      <c r="U23" s="509"/>
      <c r="V23" s="604"/>
      <c r="W23" s="605"/>
      <c r="X23" s="604"/>
      <c r="Y23" s="605"/>
      <c r="Z23" s="604"/>
      <c r="AA23" s="605"/>
    </row>
    <row r="24" spans="1:27" s="112" customFormat="1">
      <c r="A24" s="111"/>
      <c r="B24" s="581" t="s">
        <v>22</v>
      </c>
      <c r="C24" s="582"/>
      <c r="D24" s="583"/>
      <c r="E24" s="584"/>
      <c r="F24" s="585"/>
      <c r="G24" s="586"/>
      <c r="H24" s="587"/>
      <c r="I24" s="588"/>
      <c r="J24" s="587"/>
      <c r="K24" s="585"/>
      <c r="L24" s="589"/>
      <c r="M24" s="590"/>
      <c r="N24" s="590"/>
      <c r="O24" s="588"/>
      <c r="P24" s="587"/>
      <c r="Q24" s="585"/>
      <c r="R24" s="586"/>
      <c r="S24" s="587"/>
      <c r="T24" s="587"/>
      <c r="U24" s="114"/>
      <c r="V24" s="374"/>
      <c r="W24" s="345"/>
      <c r="X24" s="345"/>
      <c r="Y24" s="345"/>
      <c r="Z24" s="345"/>
      <c r="AA24" s="345"/>
    </row>
    <row r="25" spans="1:27" s="112" customFormat="1">
      <c r="A25" s="111"/>
      <c r="B25" s="538" t="s">
        <v>23</v>
      </c>
      <c r="C25" s="539"/>
      <c r="D25" s="540"/>
      <c r="E25" s="541" t="s">
        <v>24</v>
      </c>
      <c r="F25" s="542"/>
      <c r="G25" s="513">
        <v>950</v>
      </c>
      <c r="H25" s="513"/>
      <c r="I25" s="662">
        <v>80</v>
      </c>
      <c r="J25" s="663"/>
      <c r="K25" s="664"/>
      <c r="L25" s="655">
        <v>193</v>
      </c>
      <c r="M25" s="656"/>
      <c r="N25" s="656"/>
      <c r="O25" s="665">
        <v>180</v>
      </c>
      <c r="P25" s="666"/>
      <c r="Q25" s="667"/>
      <c r="R25" s="668">
        <v>427</v>
      </c>
      <c r="S25" s="666"/>
      <c r="T25" s="666"/>
      <c r="U25" s="115">
        <f>+R25/G25</f>
        <v>0.4494736842105263</v>
      </c>
      <c r="V25" s="381">
        <f>+I25+'FEBRERRO 2019  (2)'!O25</f>
        <v>180</v>
      </c>
      <c r="W25" s="374">
        <f>+O25-V25</f>
        <v>0</v>
      </c>
      <c r="X25" s="381">
        <f>+L25+'FEBRERRO 2019  (2)'!R25</f>
        <v>427</v>
      </c>
      <c r="Y25" s="374">
        <f>+R25-X25</f>
        <v>0</v>
      </c>
      <c r="Z25" s="375">
        <f>+X25/G25</f>
        <v>0.4494736842105263</v>
      </c>
      <c r="AA25" s="374">
        <f>+U25-Z25</f>
        <v>0</v>
      </c>
    </row>
    <row r="26" spans="1:27" s="112" customFormat="1">
      <c r="A26" s="113"/>
      <c r="B26" s="538" t="s">
        <v>58</v>
      </c>
      <c r="C26" s="553"/>
      <c r="D26" s="554"/>
      <c r="E26" s="541" t="s">
        <v>25</v>
      </c>
      <c r="F26" s="542"/>
      <c r="G26" s="551">
        <v>398</v>
      </c>
      <c r="H26" s="513"/>
      <c r="I26" s="662">
        <v>59</v>
      </c>
      <c r="J26" s="663"/>
      <c r="K26" s="664"/>
      <c r="L26" s="655">
        <v>142</v>
      </c>
      <c r="M26" s="656"/>
      <c r="N26" s="656"/>
      <c r="O26" s="710">
        <v>103</v>
      </c>
      <c r="P26" s="694"/>
      <c r="Q26" s="712"/>
      <c r="R26" s="694">
        <v>287</v>
      </c>
      <c r="S26" s="694"/>
      <c r="T26" s="694"/>
      <c r="U26" s="115">
        <f t="shared" ref="U26:U43" si="0">+R26/G26</f>
        <v>0.72110552763819091</v>
      </c>
      <c r="V26" s="381">
        <f>+I26+'FEBRERRO 2019  (2)'!O26</f>
        <v>103</v>
      </c>
      <c r="W26" s="374">
        <f t="shared" ref="W26:W27" si="1">+O26-V26</f>
        <v>0</v>
      </c>
      <c r="X26" s="381">
        <f>+L26+'FEBRERRO 2019  (2)'!R26</f>
        <v>287</v>
      </c>
      <c r="Y26" s="374">
        <f t="shared" ref="Y26:Y27" si="2">+R26-X26</f>
        <v>0</v>
      </c>
      <c r="Z26" s="375">
        <f t="shared" ref="Z26:Z27" si="3">+X26/G26</f>
        <v>0.72110552763819091</v>
      </c>
      <c r="AA26" s="374">
        <f t="shared" ref="AA26:AA27" si="4">+U26-Z26</f>
        <v>0</v>
      </c>
    </row>
    <row r="27" spans="1:27" s="112" customFormat="1">
      <c r="A27" s="111"/>
      <c r="B27" s="538" t="s">
        <v>26</v>
      </c>
      <c r="C27" s="539"/>
      <c r="D27" s="540"/>
      <c r="E27" s="541" t="s">
        <v>25</v>
      </c>
      <c r="F27" s="542"/>
      <c r="G27" s="513">
        <v>1570</v>
      </c>
      <c r="H27" s="514"/>
      <c r="I27" s="662">
        <v>236</v>
      </c>
      <c r="J27" s="663"/>
      <c r="K27" s="664"/>
      <c r="L27" s="655">
        <v>568</v>
      </c>
      <c r="M27" s="656"/>
      <c r="N27" s="656"/>
      <c r="O27" s="710">
        <v>390</v>
      </c>
      <c r="P27" s="696"/>
      <c r="Q27" s="711"/>
      <c r="R27" s="694">
        <v>997</v>
      </c>
      <c r="S27" s="696"/>
      <c r="T27" s="696"/>
      <c r="U27" s="115">
        <f t="shared" si="0"/>
        <v>0.63503184713375793</v>
      </c>
      <c r="V27" s="381">
        <f>+I27+'FEBRERRO 2019  (2)'!O27</f>
        <v>390</v>
      </c>
      <c r="W27" s="374">
        <f t="shared" si="1"/>
        <v>0</v>
      </c>
      <c r="X27" s="381">
        <f>+L27+'FEBRERRO 2019  (2)'!R27</f>
        <v>997</v>
      </c>
      <c r="Y27" s="374">
        <f t="shared" si="2"/>
        <v>0</v>
      </c>
      <c r="Z27" s="375">
        <f t="shared" si="3"/>
        <v>0.63503184713375793</v>
      </c>
      <c r="AA27" s="374">
        <f t="shared" si="4"/>
        <v>0</v>
      </c>
    </row>
    <row r="28" spans="1:27" s="112" customFormat="1">
      <c r="A28" s="111"/>
      <c r="B28" s="548" t="s">
        <v>27</v>
      </c>
      <c r="C28" s="556"/>
      <c r="D28" s="557"/>
      <c r="E28" s="566"/>
      <c r="F28" s="567"/>
      <c r="G28" s="513"/>
      <c r="H28" s="513"/>
      <c r="I28" s="665"/>
      <c r="J28" s="668"/>
      <c r="K28" s="673"/>
      <c r="L28" s="513"/>
      <c r="M28" s="513"/>
      <c r="N28" s="513"/>
      <c r="O28" s="710"/>
      <c r="P28" s="694"/>
      <c r="Q28" s="712"/>
      <c r="R28" s="774"/>
      <c r="S28" s="775"/>
      <c r="T28" s="776"/>
      <c r="U28" s="115"/>
    </row>
    <row r="29" spans="1:27" s="112" customFormat="1" ht="15" customHeight="1">
      <c r="A29" s="111"/>
      <c r="B29" s="538" t="s">
        <v>28</v>
      </c>
      <c r="C29" s="553"/>
      <c r="D29" s="554"/>
      <c r="E29" s="541" t="s">
        <v>24</v>
      </c>
      <c r="F29" s="542"/>
      <c r="G29" s="551">
        <v>750</v>
      </c>
      <c r="H29" s="513"/>
      <c r="I29" s="665">
        <v>80</v>
      </c>
      <c r="J29" s="668"/>
      <c r="K29" s="673"/>
      <c r="L29" s="513">
        <v>0</v>
      </c>
      <c r="M29" s="513"/>
      <c r="N29" s="513"/>
      <c r="O29" s="710">
        <v>255</v>
      </c>
      <c r="P29" s="694"/>
      <c r="Q29" s="712"/>
      <c r="R29" s="777">
        <v>200</v>
      </c>
      <c r="S29" s="778"/>
      <c r="T29" s="696"/>
      <c r="U29" s="115">
        <f t="shared" si="0"/>
        <v>0.26666666666666666</v>
      </c>
      <c r="V29" s="381">
        <f>+I29+'FEBRERRO 2019  (2)'!O29</f>
        <v>255</v>
      </c>
      <c r="W29" s="374">
        <f t="shared" ref="W29:W30" si="5">+O29-V29</f>
        <v>0</v>
      </c>
      <c r="X29" s="381">
        <f>+L29+'FEBRERRO 2019  (2)'!R29</f>
        <v>200</v>
      </c>
      <c r="Y29" s="374">
        <f t="shared" ref="Y29:Y30" si="6">+R29-X29</f>
        <v>0</v>
      </c>
      <c r="Z29" s="375">
        <f t="shared" ref="Z29:Z30" si="7">+X29/G29</f>
        <v>0.26666666666666666</v>
      </c>
      <c r="AA29" s="374">
        <f t="shared" ref="AA29:AA30" si="8">+U29-Z29</f>
        <v>0</v>
      </c>
    </row>
    <row r="30" spans="1:27" s="112" customFormat="1" ht="15" customHeight="1">
      <c r="A30" s="111"/>
      <c r="B30" s="538" t="s">
        <v>29</v>
      </c>
      <c r="C30" s="553"/>
      <c r="D30" s="554"/>
      <c r="E30" s="541" t="s">
        <v>25</v>
      </c>
      <c r="F30" s="542"/>
      <c r="G30" s="551">
        <v>85</v>
      </c>
      <c r="H30" s="513"/>
      <c r="I30" s="665">
        <v>5</v>
      </c>
      <c r="J30" s="668"/>
      <c r="K30" s="673"/>
      <c r="L30" s="513">
        <v>0</v>
      </c>
      <c r="M30" s="513"/>
      <c r="N30" s="513"/>
      <c r="O30" s="710">
        <v>14</v>
      </c>
      <c r="P30" s="694"/>
      <c r="Q30" s="712"/>
      <c r="R30" s="777">
        <v>15</v>
      </c>
      <c r="S30" s="778"/>
      <c r="T30" s="696"/>
      <c r="U30" s="115">
        <f t="shared" si="0"/>
        <v>0.17647058823529413</v>
      </c>
      <c r="V30" s="381">
        <f>+I30+'FEBRERRO 2019  (2)'!O30</f>
        <v>14</v>
      </c>
      <c r="W30" s="374">
        <f t="shared" si="5"/>
        <v>0</v>
      </c>
      <c r="X30" s="381">
        <f>+L30+'FEBRERRO 2019  (2)'!R30</f>
        <v>15</v>
      </c>
      <c r="Y30" s="374">
        <f t="shared" si="6"/>
        <v>0</v>
      </c>
      <c r="Z30" s="375">
        <f t="shared" si="7"/>
        <v>0.17647058823529413</v>
      </c>
      <c r="AA30" s="374">
        <f t="shared" si="8"/>
        <v>0</v>
      </c>
    </row>
    <row r="31" spans="1:27" s="112" customFormat="1" ht="15" customHeight="1">
      <c r="A31" s="111"/>
      <c r="B31" s="548" t="s">
        <v>30</v>
      </c>
      <c r="C31" s="556"/>
      <c r="D31" s="557"/>
      <c r="E31" s="325"/>
      <c r="F31" s="326"/>
      <c r="G31" s="328"/>
      <c r="H31" s="327"/>
      <c r="I31" s="336"/>
      <c r="J31" s="337"/>
      <c r="K31" s="338"/>
      <c r="L31" s="327"/>
      <c r="M31" s="327"/>
      <c r="N31" s="327"/>
      <c r="O31" s="407"/>
      <c r="P31" s="406"/>
      <c r="Q31" s="408"/>
      <c r="R31" s="779"/>
      <c r="S31" s="779"/>
      <c r="T31" s="779"/>
      <c r="U31" s="115"/>
    </row>
    <row r="32" spans="1:27" s="112" customFormat="1" ht="15" customHeight="1">
      <c r="A32" s="111"/>
      <c r="B32" s="538" t="s">
        <v>28</v>
      </c>
      <c r="C32" s="553"/>
      <c r="D32" s="554"/>
      <c r="E32" s="541" t="s">
        <v>24</v>
      </c>
      <c r="F32" s="542"/>
      <c r="G32" s="551">
        <v>350</v>
      </c>
      <c r="H32" s="513"/>
      <c r="I32" s="665">
        <v>0</v>
      </c>
      <c r="J32" s="668"/>
      <c r="K32" s="673"/>
      <c r="L32" s="513">
        <v>0</v>
      </c>
      <c r="M32" s="513"/>
      <c r="N32" s="513"/>
      <c r="O32" s="710">
        <v>0</v>
      </c>
      <c r="P32" s="694"/>
      <c r="Q32" s="712"/>
      <c r="R32" s="777">
        <v>0</v>
      </c>
      <c r="S32" s="778"/>
      <c r="T32" s="696"/>
      <c r="U32" s="115">
        <f t="shared" si="0"/>
        <v>0</v>
      </c>
      <c r="V32" s="381">
        <f>+I32+'FEBRERRO 2019  (2)'!O32</f>
        <v>0</v>
      </c>
      <c r="W32" s="374">
        <f t="shared" ref="W32:W33" si="9">+O32-V32</f>
        <v>0</v>
      </c>
      <c r="X32" s="381">
        <f>+L32+'FEBRERRO 2019  (2)'!R32</f>
        <v>0</v>
      </c>
      <c r="Y32" s="374">
        <f t="shared" ref="Y32:Y33" si="10">+R32-X32</f>
        <v>0</v>
      </c>
      <c r="Z32" s="375">
        <f t="shared" ref="Z32:Z33" si="11">+X32/G32</f>
        <v>0</v>
      </c>
      <c r="AA32" s="374">
        <f t="shared" ref="AA32:AA33" si="12">+U32-Z32</f>
        <v>0</v>
      </c>
    </row>
    <row r="33" spans="1:27" s="112" customFormat="1" ht="15" customHeight="1">
      <c r="A33" s="111"/>
      <c r="B33" s="538" t="s">
        <v>29</v>
      </c>
      <c r="C33" s="553"/>
      <c r="D33" s="554"/>
      <c r="E33" s="541" t="s">
        <v>25</v>
      </c>
      <c r="F33" s="542"/>
      <c r="G33" s="551">
        <v>70</v>
      </c>
      <c r="H33" s="513"/>
      <c r="I33" s="665">
        <v>0</v>
      </c>
      <c r="J33" s="668"/>
      <c r="K33" s="673"/>
      <c r="L33" s="513">
        <v>0</v>
      </c>
      <c r="M33" s="513"/>
      <c r="N33" s="513"/>
      <c r="O33" s="710">
        <v>0</v>
      </c>
      <c r="P33" s="694"/>
      <c r="Q33" s="712"/>
      <c r="R33" s="777">
        <v>0</v>
      </c>
      <c r="S33" s="778"/>
      <c r="T33" s="696"/>
      <c r="U33" s="115">
        <f t="shared" si="0"/>
        <v>0</v>
      </c>
      <c r="V33" s="381">
        <f>+I33+'FEBRERRO 2019  (2)'!O33</f>
        <v>0</v>
      </c>
      <c r="W33" s="374">
        <f t="shared" si="9"/>
        <v>0</v>
      </c>
      <c r="X33" s="381">
        <f>+L33+'FEBRERRO 2019  (2)'!R33</f>
        <v>0</v>
      </c>
      <c r="Y33" s="374">
        <f t="shared" si="10"/>
        <v>0</v>
      </c>
      <c r="Z33" s="375">
        <f t="shared" si="11"/>
        <v>0</v>
      </c>
      <c r="AA33" s="374">
        <f t="shared" si="12"/>
        <v>0</v>
      </c>
    </row>
    <row r="34" spans="1:27" s="112" customFormat="1" ht="15" customHeight="1">
      <c r="A34" s="111"/>
      <c r="B34" s="548" t="s">
        <v>57</v>
      </c>
      <c r="C34" s="556"/>
      <c r="D34" s="557"/>
      <c r="E34" s="541"/>
      <c r="F34" s="542"/>
      <c r="G34" s="551"/>
      <c r="H34" s="513"/>
      <c r="I34" s="665"/>
      <c r="J34" s="668"/>
      <c r="K34" s="673"/>
      <c r="L34" s="513"/>
      <c r="M34" s="513"/>
      <c r="N34" s="513"/>
      <c r="O34" s="710"/>
      <c r="P34" s="694"/>
      <c r="Q34" s="712"/>
      <c r="R34" s="694"/>
      <c r="S34" s="694"/>
      <c r="T34" s="694"/>
      <c r="U34" s="115"/>
    </row>
    <row r="35" spans="1:27" s="112" customFormat="1">
      <c r="A35" s="111"/>
      <c r="B35" s="538" t="s">
        <v>28</v>
      </c>
      <c r="C35" s="553"/>
      <c r="D35" s="554"/>
      <c r="E35" s="541" t="s">
        <v>24</v>
      </c>
      <c r="F35" s="542"/>
      <c r="G35" s="551">
        <v>350</v>
      </c>
      <c r="H35" s="513"/>
      <c r="I35" s="665">
        <v>0</v>
      </c>
      <c r="J35" s="668"/>
      <c r="K35" s="673"/>
      <c r="L35" s="513">
        <v>0</v>
      </c>
      <c r="M35" s="513"/>
      <c r="N35" s="513"/>
      <c r="O35" s="665">
        <v>0</v>
      </c>
      <c r="P35" s="668"/>
      <c r="Q35" s="673"/>
      <c r="R35" s="668">
        <v>0</v>
      </c>
      <c r="S35" s="668"/>
      <c r="T35" s="668"/>
      <c r="U35" s="115">
        <f t="shared" si="0"/>
        <v>0</v>
      </c>
      <c r="V35" s="381">
        <f>+I35+'FEBRERRO 2019  (2)'!O35</f>
        <v>0</v>
      </c>
      <c r="W35" s="374">
        <f t="shared" ref="W35:W36" si="13">+O35-V35</f>
        <v>0</v>
      </c>
      <c r="X35" s="381">
        <f>+L35+'FEBRERRO 2019  (2)'!R35</f>
        <v>0</v>
      </c>
      <c r="Y35" s="374">
        <f t="shared" ref="Y35:Y36" si="14">+R35-X35</f>
        <v>0</v>
      </c>
      <c r="Z35" s="375">
        <f t="shared" ref="Z35:Z36" si="15">+X35/G35</f>
        <v>0</v>
      </c>
      <c r="AA35" s="374">
        <f t="shared" ref="AA35:AA36" si="16">+U35-Z35</f>
        <v>0</v>
      </c>
    </row>
    <row r="36" spans="1:27" s="112" customFormat="1" ht="15" customHeight="1">
      <c r="A36" s="111"/>
      <c r="B36" s="538" t="s">
        <v>29</v>
      </c>
      <c r="C36" s="553"/>
      <c r="D36" s="554"/>
      <c r="E36" s="541" t="s">
        <v>25</v>
      </c>
      <c r="F36" s="542"/>
      <c r="G36" s="562">
        <v>120</v>
      </c>
      <c r="H36" s="563"/>
      <c r="I36" s="665">
        <v>0</v>
      </c>
      <c r="J36" s="666"/>
      <c r="K36" s="667"/>
      <c r="L36" s="513">
        <v>0</v>
      </c>
      <c r="M36" s="513"/>
      <c r="N36" s="513"/>
      <c r="O36" s="665">
        <v>0</v>
      </c>
      <c r="P36" s="666"/>
      <c r="Q36" s="667"/>
      <c r="R36" s="668">
        <v>0</v>
      </c>
      <c r="S36" s="666"/>
      <c r="T36" s="666"/>
      <c r="U36" s="115">
        <f t="shared" si="0"/>
        <v>0</v>
      </c>
      <c r="V36" s="381">
        <f>+I36+'FEBRERRO 2019  (2)'!O36</f>
        <v>0</v>
      </c>
      <c r="W36" s="374">
        <f t="shared" si="13"/>
        <v>0</v>
      </c>
      <c r="X36" s="381">
        <f>+L36+'FEBRERRO 2019  (2)'!R36</f>
        <v>0</v>
      </c>
      <c r="Y36" s="374">
        <f t="shared" si="14"/>
        <v>0</v>
      </c>
      <c r="Z36" s="375">
        <f t="shared" si="15"/>
        <v>0</v>
      </c>
      <c r="AA36" s="374">
        <f t="shared" si="16"/>
        <v>0</v>
      </c>
    </row>
    <row r="37" spans="1:27" s="112" customFormat="1">
      <c r="A37" s="111"/>
      <c r="B37" s="548" t="s">
        <v>31</v>
      </c>
      <c r="C37" s="556"/>
      <c r="D37" s="557"/>
      <c r="E37" s="541"/>
      <c r="F37" s="542"/>
      <c r="G37" s="551"/>
      <c r="H37" s="513"/>
      <c r="I37" s="665"/>
      <c r="J37" s="668"/>
      <c r="K37" s="673"/>
      <c r="L37" s="513"/>
      <c r="M37" s="513"/>
      <c r="N37" s="513"/>
      <c r="O37" s="665"/>
      <c r="P37" s="668"/>
      <c r="Q37" s="673"/>
      <c r="R37" s="668"/>
      <c r="S37" s="668"/>
      <c r="T37" s="668"/>
      <c r="U37" s="115"/>
    </row>
    <row r="38" spans="1:27" s="112" customFormat="1">
      <c r="A38" s="111"/>
      <c r="B38" s="538" t="s">
        <v>32</v>
      </c>
      <c r="C38" s="553"/>
      <c r="D38" s="554"/>
      <c r="E38" s="541" t="s">
        <v>25</v>
      </c>
      <c r="F38" s="542"/>
      <c r="G38" s="551">
        <v>6</v>
      </c>
      <c r="H38" s="513"/>
      <c r="I38" s="665">
        <v>0</v>
      </c>
      <c r="J38" s="668"/>
      <c r="K38" s="673"/>
      <c r="L38" s="513">
        <v>0</v>
      </c>
      <c r="M38" s="513"/>
      <c r="N38" s="513"/>
      <c r="O38" s="665">
        <v>0</v>
      </c>
      <c r="P38" s="668"/>
      <c r="Q38" s="673"/>
      <c r="R38" s="668">
        <v>4</v>
      </c>
      <c r="S38" s="668"/>
      <c r="T38" s="668"/>
      <c r="U38" s="115">
        <f t="shared" si="0"/>
        <v>0.66666666666666663</v>
      </c>
      <c r="V38" s="381">
        <f>+I38+'FEBRERRO 2019  (2)'!O38</f>
        <v>0</v>
      </c>
      <c r="W38" s="374">
        <f>+O38-V38</f>
        <v>0</v>
      </c>
      <c r="X38" s="381">
        <f>+L38+'FEBRERRO 2019  (2)'!R38</f>
        <v>4</v>
      </c>
      <c r="Y38" s="374">
        <f>+R38-X38</f>
        <v>0</v>
      </c>
      <c r="Z38" s="375">
        <f>+X38/G38</f>
        <v>0.66666666666666663</v>
      </c>
      <c r="AA38" s="374">
        <f>+U38-Z38</f>
        <v>0</v>
      </c>
    </row>
    <row r="39" spans="1:27" s="112" customFormat="1">
      <c r="A39" s="111"/>
      <c r="B39" s="548" t="s">
        <v>33</v>
      </c>
      <c r="C39" s="556"/>
      <c r="D39" s="557"/>
      <c r="E39" s="541"/>
      <c r="F39" s="558"/>
      <c r="G39" s="513"/>
      <c r="H39" s="514"/>
      <c r="I39" s="665"/>
      <c r="J39" s="666"/>
      <c r="K39" s="667"/>
      <c r="L39" s="513"/>
      <c r="M39" s="514"/>
      <c r="N39" s="514"/>
      <c r="O39" s="665"/>
      <c r="P39" s="666"/>
      <c r="Q39" s="667"/>
      <c r="R39" s="668"/>
      <c r="S39" s="666"/>
      <c r="T39" s="666"/>
      <c r="U39" s="115"/>
    </row>
    <row r="40" spans="1:27" s="112" customFormat="1" ht="14.25" customHeight="1">
      <c r="A40" s="111"/>
      <c r="B40" s="538" t="s">
        <v>59</v>
      </c>
      <c r="C40" s="553"/>
      <c r="D40" s="554"/>
      <c r="E40" s="541" t="s">
        <v>25</v>
      </c>
      <c r="F40" s="542"/>
      <c r="G40" s="551">
        <v>12</v>
      </c>
      <c r="H40" s="513"/>
      <c r="I40" s="665">
        <v>1</v>
      </c>
      <c r="J40" s="668"/>
      <c r="K40" s="673"/>
      <c r="L40" s="551">
        <v>1</v>
      </c>
      <c r="M40" s="513"/>
      <c r="N40" s="555"/>
      <c r="O40" s="665">
        <v>3</v>
      </c>
      <c r="P40" s="668"/>
      <c r="Q40" s="673"/>
      <c r="R40" s="665">
        <v>3</v>
      </c>
      <c r="S40" s="668"/>
      <c r="T40" s="673"/>
      <c r="U40" s="115">
        <f t="shared" si="0"/>
        <v>0.25</v>
      </c>
      <c r="V40" s="381">
        <f>+I40+'FEBRERRO 2019  (2)'!O40</f>
        <v>3</v>
      </c>
      <c r="W40" s="374">
        <f t="shared" ref="W40:W41" si="17">+O40-V40</f>
        <v>0</v>
      </c>
      <c r="X40" s="381">
        <f>+L40+'FEBRERRO 2019  (2)'!R40</f>
        <v>3</v>
      </c>
      <c r="Y40" s="374">
        <f>+R40-X40</f>
        <v>0</v>
      </c>
      <c r="Z40" s="375">
        <f t="shared" ref="Z40:Z41" si="18">+X40/G40</f>
        <v>0.25</v>
      </c>
      <c r="AA40" s="374">
        <f t="shared" ref="AA40:AA41" si="19">+U40-Z40</f>
        <v>0</v>
      </c>
    </row>
    <row r="41" spans="1:27" s="112" customFormat="1">
      <c r="A41" s="111"/>
      <c r="B41" s="538" t="s">
        <v>34</v>
      </c>
      <c r="C41" s="553"/>
      <c r="D41" s="554"/>
      <c r="E41" s="541" t="s">
        <v>25</v>
      </c>
      <c r="F41" s="542"/>
      <c r="G41" s="551">
        <v>12</v>
      </c>
      <c r="H41" s="513"/>
      <c r="I41" s="665">
        <v>1</v>
      </c>
      <c r="J41" s="668"/>
      <c r="K41" s="673"/>
      <c r="L41" s="513">
        <v>1</v>
      </c>
      <c r="M41" s="513"/>
      <c r="N41" s="513"/>
      <c r="O41" s="665">
        <v>3</v>
      </c>
      <c r="P41" s="668"/>
      <c r="Q41" s="673"/>
      <c r="R41" s="668">
        <v>3</v>
      </c>
      <c r="S41" s="668"/>
      <c r="T41" s="668"/>
      <c r="U41" s="115">
        <f t="shared" si="0"/>
        <v>0.25</v>
      </c>
      <c r="V41" s="381">
        <f>+I41+'FEBRERRO 2019  (2)'!O41</f>
        <v>3</v>
      </c>
      <c r="W41" s="374">
        <f t="shared" si="17"/>
        <v>0</v>
      </c>
      <c r="X41" s="381">
        <f>+L41+'FEBRERRO 2019  (2)'!R41</f>
        <v>3</v>
      </c>
      <c r="Y41" s="374">
        <f t="shared" ref="Y41" si="20">+R41-X41</f>
        <v>0</v>
      </c>
      <c r="Z41" s="375">
        <f t="shared" si="18"/>
        <v>0.25</v>
      </c>
      <c r="AA41" s="374">
        <f t="shared" si="19"/>
        <v>0</v>
      </c>
    </row>
    <row r="42" spans="1:27" s="112" customFormat="1">
      <c r="A42" s="111"/>
      <c r="B42" s="548" t="s">
        <v>35</v>
      </c>
      <c r="C42" s="549"/>
      <c r="D42" s="550"/>
      <c r="E42" s="541"/>
      <c r="F42" s="542"/>
      <c r="G42" s="513"/>
      <c r="H42" s="514"/>
      <c r="I42" s="665"/>
      <c r="J42" s="666"/>
      <c r="K42" s="667"/>
      <c r="L42" s="513"/>
      <c r="M42" s="514"/>
      <c r="N42" s="514"/>
      <c r="O42" s="665"/>
      <c r="P42" s="666"/>
      <c r="Q42" s="667"/>
      <c r="R42" s="668"/>
      <c r="S42" s="666"/>
      <c r="T42" s="666"/>
      <c r="U42" s="115"/>
    </row>
    <row r="43" spans="1:27" s="112" customFormat="1" ht="15.75" thickBot="1">
      <c r="A43" s="111"/>
      <c r="B43" s="538" t="s">
        <v>35</v>
      </c>
      <c r="C43" s="539"/>
      <c r="D43" s="540"/>
      <c r="E43" s="541" t="s">
        <v>25</v>
      </c>
      <c r="F43" s="542"/>
      <c r="G43" s="513">
        <v>1</v>
      </c>
      <c r="H43" s="514"/>
      <c r="I43" s="679">
        <v>0</v>
      </c>
      <c r="J43" s="680"/>
      <c r="K43" s="681"/>
      <c r="L43" s="513">
        <v>0</v>
      </c>
      <c r="M43" s="514"/>
      <c r="N43" s="514"/>
      <c r="O43" s="679">
        <v>0</v>
      </c>
      <c r="P43" s="680"/>
      <c r="Q43" s="681"/>
      <c r="R43" s="668">
        <v>0</v>
      </c>
      <c r="S43" s="666"/>
      <c r="T43" s="666"/>
      <c r="U43" s="115">
        <f t="shared" si="0"/>
        <v>0</v>
      </c>
      <c r="V43" s="381">
        <f>+I43+'FEBRERRO 2019  (2)'!O43</f>
        <v>0</v>
      </c>
      <c r="W43" s="374">
        <f>+O43-V43</f>
        <v>0</v>
      </c>
      <c r="X43" s="381">
        <f>+L43+'FEBRERRO 2019  (2)'!R43</f>
        <v>0</v>
      </c>
      <c r="Y43" s="374">
        <f>+R43-X43</f>
        <v>0</v>
      </c>
      <c r="Z43" s="375">
        <f>+X43/G43</f>
        <v>0</v>
      </c>
      <c r="AA43" s="374">
        <f>+U43-Z43</f>
        <v>0</v>
      </c>
    </row>
    <row r="44" spans="1:27" ht="15.75" thickBot="1">
      <c r="A44" s="349"/>
      <c r="B44" s="515" t="s">
        <v>36</v>
      </c>
      <c r="C44" s="516"/>
      <c r="D44" s="516"/>
      <c r="E44" s="516"/>
      <c r="F44" s="516"/>
      <c r="G44" s="517"/>
      <c r="H44" s="518"/>
      <c r="I44" s="518"/>
      <c r="J44" s="518"/>
      <c r="K44" s="518"/>
      <c r="L44" s="518"/>
      <c r="M44" s="518"/>
      <c r="N44" s="519"/>
      <c r="O44" s="517"/>
      <c r="P44" s="518"/>
      <c r="Q44" s="518"/>
      <c r="R44" s="518"/>
      <c r="S44" s="518"/>
      <c r="T44" s="518"/>
      <c r="U44" s="519"/>
    </row>
    <row r="45" spans="1:27" ht="15.75" thickBot="1">
      <c r="B45" s="5"/>
      <c r="C45" s="6"/>
      <c r="D45" s="7"/>
      <c r="E45" s="8"/>
      <c r="F45" s="9"/>
      <c r="G45" s="10"/>
      <c r="H45" s="11"/>
      <c r="I45" s="12"/>
      <c r="J45" s="12"/>
      <c r="K45" s="13"/>
      <c r="L45" s="12"/>
      <c r="M45" s="13"/>
      <c r="N45" s="12"/>
      <c r="O45" s="12"/>
      <c r="P45" s="12"/>
      <c r="Q45" s="12"/>
      <c r="R45" s="13"/>
      <c r="S45" s="12"/>
      <c r="T45" s="10"/>
      <c r="U45" s="12"/>
    </row>
    <row r="46" spans="1:27" ht="16.5" thickBot="1">
      <c r="A46" s="349"/>
      <c r="B46" s="520" t="s">
        <v>37</v>
      </c>
      <c r="C46" s="521"/>
      <c r="D46" s="521"/>
      <c r="E46" s="521"/>
      <c r="F46" s="522"/>
      <c r="G46" s="526" t="s">
        <v>38</v>
      </c>
      <c r="H46" s="527"/>
      <c r="I46" s="527"/>
      <c r="J46" s="527"/>
      <c r="K46" s="527"/>
      <c r="L46" s="527"/>
      <c r="M46" s="527"/>
      <c r="N46" s="527"/>
      <c r="O46" s="527"/>
      <c r="P46" s="527"/>
      <c r="Q46" s="527"/>
      <c r="R46" s="527"/>
      <c r="S46" s="527"/>
      <c r="T46" s="527"/>
      <c r="U46" s="528"/>
    </row>
    <row r="47" spans="1:27" ht="15.75" thickBot="1">
      <c r="A47" s="349"/>
      <c r="B47" s="523"/>
      <c r="C47" s="524"/>
      <c r="D47" s="524"/>
      <c r="E47" s="524"/>
      <c r="F47" s="525"/>
      <c r="G47" s="529" t="s">
        <v>39</v>
      </c>
      <c r="H47" s="530"/>
      <c r="I47" s="524" t="s">
        <v>17</v>
      </c>
      <c r="J47" s="524"/>
      <c r="K47" s="524"/>
      <c r="L47" s="524"/>
      <c r="M47" s="524"/>
      <c r="N47" s="525"/>
      <c r="O47" s="535" t="s">
        <v>18</v>
      </c>
      <c r="P47" s="536"/>
      <c r="Q47" s="536"/>
      <c r="R47" s="536"/>
      <c r="S47" s="536"/>
      <c r="T47" s="536"/>
      <c r="U47" s="537"/>
    </row>
    <row r="48" spans="1:27" ht="15.75" thickBot="1">
      <c r="A48" s="349"/>
      <c r="B48" s="523"/>
      <c r="C48" s="524"/>
      <c r="D48" s="524"/>
      <c r="E48" s="524"/>
      <c r="F48" s="525"/>
      <c r="G48" s="531"/>
      <c r="H48" s="532"/>
      <c r="I48" s="497" t="s">
        <v>19</v>
      </c>
      <c r="J48" s="485"/>
      <c r="K48" s="486"/>
      <c r="L48" s="497" t="s">
        <v>40</v>
      </c>
      <c r="M48" s="485"/>
      <c r="N48" s="486"/>
      <c r="O48" s="497" t="s">
        <v>19</v>
      </c>
      <c r="P48" s="485"/>
      <c r="Q48" s="506"/>
      <c r="R48" s="507" t="s">
        <v>40</v>
      </c>
      <c r="S48" s="485"/>
      <c r="T48" s="486"/>
      <c r="U48" s="508" t="s">
        <v>21</v>
      </c>
      <c r="V48" s="606" t="s">
        <v>128</v>
      </c>
      <c r="W48" s="607"/>
      <c r="X48" s="606" t="s">
        <v>129</v>
      </c>
      <c r="Y48" s="607"/>
      <c r="Z48" s="606" t="s">
        <v>127</v>
      </c>
      <c r="AA48" s="607"/>
    </row>
    <row r="49" spans="1:27" ht="15.75" thickBot="1">
      <c r="A49" s="349"/>
      <c r="B49" s="523"/>
      <c r="C49" s="524"/>
      <c r="D49" s="524"/>
      <c r="E49" s="524"/>
      <c r="F49" s="525"/>
      <c r="G49" s="533"/>
      <c r="H49" s="534"/>
      <c r="I49" s="323" t="s">
        <v>41</v>
      </c>
      <c r="J49" s="322" t="s">
        <v>42</v>
      </c>
      <c r="K49" s="322" t="s">
        <v>43</v>
      </c>
      <c r="L49" s="323" t="s">
        <v>41</v>
      </c>
      <c r="M49" s="322" t="s">
        <v>42</v>
      </c>
      <c r="N49" s="324" t="s">
        <v>43</v>
      </c>
      <c r="O49" s="14" t="s">
        <v>41</v>
      </c>
      <c r="P49" s="323" t="s">
        <v>42</v>
      </c>
      <c r="Q49" s="15" t="s">
        <v>43</v>
      </c>
      <c r="R49" s="16" t="s">
        <v>41</v>
      </c>
      <c r="S49" s="330" t="s">
        <v>42</v>
      </c>
      <c r="T49" s="322" t="s">
        <v>43</v>
      </c>
      <c r="U49" s="509"/>
      <c r="V49" s="608"/>
      <c r="W49" s="609"/>
      <c r="X49" s="608"/>
      <c r="Y49" s="609"/>
      <c r="Z49" s="608"/>
      <c r="AA49" s="609"/>
    </row>
    <row r="50" spans="1:27" ht="15.75" thickBot="1">
      <c r="A50" s="349"/>
      <c r="B50" s="651" t="s">
        <v>44</v>
      </c>
      <c r="C50" s="652"/>
      <c r="D50" s="652"/>
      <c r="E50" s="652"/>
      <c r="F50" s="652"/>
      <c r="G50" s="652"/>
      <c r="H50" s="652"/>
      <c r="I50" s="652"/>
      <c r="J50" s="652"/>
      <c r="K50" s="652"/>
      <c r="L50" s="652"/>
      <c r="M50" s="652"/>
      <c r="N50" s="652"/>
      <c r="O50" s="652"/>
      <c r="P50" s="652"/>
      <c r="Q50" s="652"/>
      <c r="R50" s="652"/>
      <c r="S50" s="652"/>
      <c r="T50" s="652"/>
      <c r="U50" s="653"/>
    </row>
    <row r="51" spans="1:27" ht="15.75" thickBot="1">
      <c r="A51" s="4"/>
      <c r="B51" s="510" t="s">
        <v>22</v>
      </c>
      <c r="C51" s="511"/>
      <c r="D51" s="511"/>
      <c r="E51" s="511"/>
      <c r="F51" s="511"/>
      <c r="G51" s="512"/>
      <c r="H51" s="512"/>
      <c r="I51" s="329"/>
      <c r="J51" s="329"/>
      <c r="K51" s="329"/>
      <c r="L51" s="329"/>
      <c r="M51" s="329"/>
      <c r="N51" s="329"/>
      <c r="O51" s="329"/>
      <c r="P51" s="329"/>
      <c r="Q51" s="329"/>
      <c r="R51" s="329"/>
      <c r="S51" s="329"/>
      <c r="T51" s="329"/>
      <c r="U51" s="104"/>
    </row>
    <row r="52" spans="1:27" ht="24.75" customHeight="1">
      <c r="A52" s="4"/>
      <c r="B52" s="417" t="s">
        <v>88</v>
      </c>
      <c r="C52" s="502"/>
      <c r="D52" s="502"/>
      <c r="E52" s="502"/>
      <c r="F52" s="419"/>
      <c r="G52" s="640">
        <v>5000</v>
      </c>
      <c r="H52" s="641"/>
      <c r="I52" s="174"/>
      <c r="J52" s="217"/>
      <c r="K52" s="57"/>
      <c r="L52" s="149"/>
      <c r="M52" s="224"/>
      <c r="N52" s="149"/>
      <c r="O52" s="225"/>
      <c r="P52" s="57"/>
      <c r="Q52" s="149"/>
      <c r="R52" s="57"/>
      <c r="S52" s="149"/>
      <c r="T52" s="57"/>
      <c r="U52" s="86"/>
      <c r="V52" s="376">
        <f>+J52+'FEBRERRO 2019  (2)'!P52</f>
        <v>0</v>
      </c>
      <c r="W52" s="377">
        <f>+P52-V52</f>
        <v>0</v>
      </c>
      <c r="X52" s="377">
        <f>+M52+'FEBRERRO 2019  (2)'!S52</f>
        <v>0</v>
      </c>
      <c r="Y52" s="376">
        <f>+S52-X52</f>
        <v>0</v>
      </c>
      <c r="Z52" s="375">
        <f>+X52/G52</f>
        <v>0</v>
      </c>
      <c r="AA52" s="375">
        <f>+Z52-Z52</f>
        <v>0</v>
      </c>
    </row>
    <row r="53" spans="1:27" ht="15" customHeight="1">
      <c r="A53" s="4"/>
      <c r="B53" s="417" t="s">
        <v>89</v>
      </c>
      <c r="C53" s="418"/>
      <c r="D53" s="418"/>
      <c r="E53" s="418"/>
      <c r="F53" s="419"/>
      <c r="G53" s="640">
        <v>138000</v>
      </c>
      <c r="H53" s="641"/>
      <c r="I53" s="176"/>
      <c r="J53" s="75">
        <v>11500</v>
      </c>
      <c r="K53" s="57"/>
      <c r="L53" s="76"/>
      <c r="M53" s="168">
        <v>12970.49</v>
      </c>
      <c r="N53" s="76"/>
      <c r="O53" s="226"/>
      <c r="P53" s="57">
        <v>34500</v>
      </c>
      <c r="Q53" s="76"/>
      <c r="R53" s="57"/>
      <c r="S53" s="76">
        <f>+M53+'FEBRERRO 2019  (2)'!S53</f>
        <v>31612.959999999999</v>
      </c>
      <c r="T53" s="57"/>
      <c r="U53" s="87">
        <f>S53*100/G53/100</f>
        <v>0.22907942028985506</v>
      </c>
      <c r="V53" s="376">
        <f>+J53+'FEBRERRO 2019  (2)'!P53</f>
        <v>34500</v>
      </c>
      <c r="W53" s="377">
        <f t="shared" ref="W53:W70" si="21">+P53-V53</f>
        <v>0</v>
      </c>
      <c r="X53" s="377">
        <f>+M53+'FEBRERRO 2019  (2)'!S53</f>
        <v>31612.959999999999</v>
      </c>
      <c r="Y53" s="376">
        <f t="shared" ref="Y53:Y70" si="22">+S53-X53</f>
        <v>0</v>
      </c>
      <c r="Z53" s="375">
        <f t="shared" ref="Z53:Z70" si="23">+X53/G53</f>
        <v>0.22907942028985506</v>
      </c>
      <c r="AA53" s="375">
        <f t="shared" ref="AA53:AA70" si="24">+Z53-Z53</f>
        <v>0</v>
      </c>
    </row>
    <row r="54" spans="1:27" ht="15" customHeight="1">
      <c r="A54" s="4"/>
      <c r="B54" s="417" t="s">
        <v>90</v>
      </c>
      <c r="C54" s="418"/>
      <c r="D54" s="418"/>
      <c r="E54" s="418"/>
      <c r="F54" s="419"/>
      <c r="G54" s="640">
        <v>6500</v>
      </c>
      <c r="H54" s="641"/>
      <c r="I54" s="174"/>
      <c r="J54" s="218"/>
      <c r="K54" s="57"/>
      <c r="L54" s="76"/>
      <c r="M54" s="168"/>
      <c r="N54" s="76"/>
      <c r="O54" s="226"/>
      <c r="P54" s="57"/>
      <c r="Q54" s="76"/>
      <c r="R54" s="57"/>
      <c r="S54" s="76"/>
      <c r="T54" s="57"/>
      <c r="U54" s="88"/>
      <c r="V54" s="376">
        <f>+J54+'FEBRERRO 2019  (2)'!P54</f>
        <v>0</v>
      </c>
      <c r="W54" s="377">
        <f t="shared" si="21"/>
        <v>0</v>
      </c>
      <c r="X54" s="377">
        <f>+M54+'FEBRERRO 2019  (2)'!S54</f>
        <v>0</v>
      </c>
      <c r="Y54" s="376">
        <f t="shared" si="22"/>
        <v>0</v>
      </c>
      <c r="Z54" s="375">
        <f t="shared" si="23"/>
        <v>0</v>
      </c>
      <c r="AA54" s="375">
        <f t="shared" si="24"/>
        <v>0</v>
      </c>
    </row>
    <row r="55" spans="1:27" ht="15" customHeight="1">
      <c r="A55" s="4"/>
      <c r="B55" s="417" t="s">
        <v>91</v>
      </c>
      <c r="C55" s="418"/>
      <c r="D55" s="418"/>
      <c r="E55" s="418"/>
      <c r="F55" s="419"/>
      <c r="G55" s="640">
        <v>6000</v>
      </c>
      <c r="H55" s="641"/>
      <c r="I55" s="174"/>
      <c r="J55" s="218"/>
      <c r="K55" s="57"/>
      <c r="L55" s="76"/>
      <c r="M55" s="168"/>
      <c r="N55" s="76"/>
      <c r="O55" s="226"/>
      <c r="P55" s="57"/>
      <c r="Q55" s="76"/>
      <c r="R55" s="57"/>
      <c r="S55" s="76"/>
      <c r="T55" s="57"/>
      <c r="U55" s="88"/>
      <c r="V55" s="376">
        <f>+J55+'FEBRERRO 2019  (2)'!P55</f>
        <v>0</v>
      </c>
      <c r="W55" s="377">
        <f t="shared" si="21"/>
        <v>0</v>
      </c>
      <c r="X55" s="377">
        <f>+M55+'FEBRERRO 2019  (2)'!S55</f>
        <v>0</v>
      </c>
      <c r="Y55" s="376">
        <f t="shared" si="22"/>
        <v>0</v>
      </c>
      <c r="Z55" s="375">
        <f t="shared" si="23"/>
        <v>0</v>
      </c>
      <c r="AA55" s="375">
        <f t="shared" si="24"/>
        <v>0</v>
      </c>
    </row>
    <row r="56" spans="1:27" ht="15" customHeight="1">
      <c r="A56" s="4"/>
      <c r="B56" s="417" t="s">
        <v>92</v>
      </c>
      <c r="C56" s="418"/>
      <c r="D56" s="418"/>
      <c r="E56" s="418"/>
      <c r="F56" s="419"/>
      <c r="G56" s="640">
        <v>83028</v>
      </c>
      <c r="H56" s="641"/>
      <c r="I56" s="174"/>
      <c r="J56" s="76">
        <v>5331.5</v>
      </c>
      <c r="K56" s="57"/>
      <c r="L56" s="76"/>
      <c r="M56" s="168"/>
      <c r="N56" s="76"/>
      <c r="O56" s="226"/>
      <c r="P56" s="57">
        <v>15994.9</v>
      </c>
      <c r="Q56" s="76"/>
      <c r="R56" s="57"/>
      <c r="S56" s="76"/>
      <c r="T56" s="57"/>
      <c r="U56" s="88"/>
      <c r="V56" s="376">
        <f>+J56+'FEBRERRO 2019  (2)'!P56</f>
        <v>15994.9</v>
      </c>
      <c r="W56" s="377">
        <f t="shared" si="21"/>
        <v>0</v>
      </c>
      <c r="X56" s="377">
        <f>+M56+'FEBRERRO 2019  (2)'!S56</f>
        <v>0</v>
      </c>
      <c r="Y56" s="376">
        <f t="shared" si="22"/>
        <v>0</v>
      </c>
      <c r="Z56" s="375">
        <f t="shared" si="23"/>
        <v>0</v>
      </c>
      <c r="AA56" s="375">
        <f t="shared" si="24"/>
        <v>0</v>
      </c>
    </row>
    <row r="57" spans="1:27" ht="15" customHeight="1">
      <c r="A57" s="4"/>
      <c r="B57" s="417" t="s">
        <v>93</v>
      </c>
      <c r="C57" s="418"/>
      <c r="D57" s="418"/>
      <c r="E57" s="418"/>
      <c r="F57" s="419"/>
      <c r="G57" s="640">
        <v>30500</v>
      </c>
      <c r="H57" s="641"/>
      <c r="I57" s="174"/>
      <c r="J57" s="218"/>
      <c r="K57" s="57"/>
      <c r="L57" s="76"/>
      <c r="M57" s="168"/>
      <c r="N57" s="76"/>
      <c r="O57" s="226"/>
      <c r="P57" s="352">
        <f t="shared" ref="P57" si="25">N57+O57</f>
        <v>0</v>
      </c>
      <c r="Q57" s="76"/>
      <c r="R57" s="57"/>
      <c r="S57" s="76"/>
      <c r="T57" s="57"/>
      <c r="U57" s="88"/>
      <c r="V57" s="376">
        <f>+J57+'FEBRERRO 2019  (2)'!P57</f>
        <v>0</v>
      </c>
      <c r="W57" s="377">
        <f t="shared" si="21"/>
        <v>0</v>
      </c>
      <c r="X57" s="377">
        <f>+M57+'FEBRERRO 2019  (2)'!S57</f>
        <v>0</v>
      </c>
      <c r="Y57" s="376">
        <f t="shared" si="22"/>
        <v>0</v>
      </c>
      <c r="Z57" s="375">
        <f t="shared" si="23"/>
        <v>0</v>
      </c>
      <c r="AA57" s="375">
        <f t="shared" si="24"/>
        <v>0</v>
      </c>
    </row>
    <row r="58" spans="1:27" ht="15" customHeight="1">
      <c r="A58" s="4"/>
      <c r="B58" s="417" t="s">
        <v>94</v>
      </c>
      <c r="C58" s="418"/>
      <c r="D58" s="418"/>
      <c r="E58" s="418"/>
      <c r="F58" s="419"/>
      <c r="G58" s="640">
        <v>1900.23</v>
      </c>
      <c r="H58" s="641"/>
      <c r="I58" s="174"/>
      <c r="J58" s="218"/>
      <c r="K58" s="57"/>
      <c r="L58" s="76"/>
      <c r="M58" s="168"/>
      <c r="N58" s="76"/>
      <c r="O58" s="226"/>
      <c r="P58" s="57"/>
      <c r="Q58" s="76"/>
      <c r="R58" s="57"/>
      <c r="S58" s="76"/>
      <c r="T58" s="57"/>
      <c r="U58" s="88"/>
      <c r="V58" s="376">
        <f>+J58+'FEBRERRO 2019  (2)'!P58</f>
        <v>0</v>
      </c>
      <c r="W58" s="377">
        <f t="shared" si="21"/>
        <v>0</v>
      </c>
      <c r="X58" s="377">
        <f>+M58+'FEBRERRO 2019  (2)'!S58</f>
        <v>0</v>
      </c>
      <c r="Y58" s="376">
        <f t="shared" si="22"/>
        <v>0</v>
      </c>
      <c r="Z58" s="375">
        <f t="shared" si="23"/>
        <v>0</v>
      </c>
      <c r="AA58" s="375">
        <f t="shared" si="24"/>
        <v>0</v>
      </c>
    </row>
    <row r="59" spans="1:27" ht="15" customHeight="1">
      <c r="A59" s="4"/>
      <c r="B59" s="417" t="s">
        <v>95</v>
      </c>
      <c r="C59" s="418"/>
      <c r="D59" s="418"/>
      <c r="E59" s="418"/>
      <c r="F59" s="419"/>
      <c r="G59" s="640">
        <v>1500</v>
      </c>
      <c r="H59" s="641"/>
      <c r="I59" s="174"/>
      <c r="J59" s="218"/>
      <c r="K59" s="57"/>
      <c r="L59" s="76"/>
      <c r="M59" s="168"/>
      <c r="N59" s="76"/>
      <c r="O59" s="226"/>
      <c r="P59" s="57"/>
      <c r="Q59" s="76"/>
      <c r="R59" s="57"/>
      <c r="S59" s="76"/>
      <c r="T59" s="57"/>
      <c r="U59" s="88"/>
      <c r="V59" s="376">
        <f>+J59+'FEBRERRO 2019  (2)'!P59</f>
        <v>0</v>
      </c>
      <c r="W59" s="377">
        <f t="shared" si="21"/>
        <v>0</v>
      </c>
      <c r="X59" s="377">
        <f>+M59+'FEBRERRO 2019  (2)'!S59</f>
        <v>0</v>
      </c>
      <c r="Y59" s="376">
        <f t="shared" si="22"/>
        <v>0</v>
      </c>
      <c r="Z59" s="375">
        <f t="shared" si="23"/>
        <v>0</v>
      </c>
      <c r="AA59" s="375">
        <f t="shared" si="24"/>
        <v>0</v>
      </c>
    </row>
    <row r="60" spans="1:27" ht="15" customHeight="1">
      <c r="A60" s="4"/>
      <c r="B60" s="417" t="s">
        <v>96</v>
      </c>
      <c r="C60" s="418"/>
      <c r="D60" s="418"/>
      <c r="E60" s="418"/>
      <c r="F60" s="419"/>
      <c r="G60" s="640">
        <v>1362</v>
      </c>
      <c r="H60" s="641"/>
      <c r="I60" s="174"/>
      <c r="J60" s="218"/>
      <c r="K60" s="57"/>
      <c r="L60" s="76"/>
      <c r="M60" s="168"/>
      <c r="N60" s="76"/>
      <c r="O60" s="226"/>
      <c r="P60" s="57"/>
      <c r="Q60" s="76"/>
      <c r="R60" s="57"/>
      <c r="S60" s="76"/>
      <c r="T60" s="57"/>
      <c r="U60" s="88"/>
      <c r="V60" s="376">
        <f>+J60+'FEBRERRO 2019  (2)'!P60</f>
        <v>0</v>
      </c>
      <c r="W60" s="377">
        <f t="shared" si="21"/>
        <v>0</v>
      </c>
      <c r="X60" s="377">
        <f>+M60+'FEBRERRO 2019  (2)'!S60</f>
        <v>0</v>
      </c>
      <c r="Y60" s="376">
        <f t="shared" si="22"/>
        <v>0</v>
      </c>
      <c r="Z60" s="375">
        <f t="shared" si="23"/>
        <v>0</v>
      </c>
      <c r="AA60" s="375">
        <f t="shared" si="24"/>
        <v>0</v>
      </c>
    </row>
    <row r="61" spans="1:27" ht="15" customHeight="1">
      <c r="A61" s="4"/>
      <c r="B61" s="417" t="s">
        <v>97</v>
      </c>
      <c r="C61" s="418"/>
      <c r="D61" s="418"/>
      <c r="E61" s="418"/>
      <c r="F61" s="419"/>
      <c r="G61" s="640">
        <v>3500</v>
      </c>
      <c r="H61" s="641"/>
      <c r="I61" s="174"/>
      <c r="J61" s="218"/>
      <c r="K61" s="57"/>
      <c r="L61" s="76"/>
      <c r="M61" s="168"/>
      <c r="N61" s="76"/>
      <c r="O61" s="226"/>
      <c r="P61" s="57"/>
      <c r="Q61" s="76"/>
      <c r="R61" s="57"/>
      <c r="S61" s="76"/>
      <c r="T61" s="57"/>
      <c r="U61" s="88"/>
      <c r="V61" s="376">
        <f>+J61+'FEBRERRO 2019  (2)'!P61</f>
        <v>0</v>
      </c>
      <c r="W61" s="377">
        <f t="shared" si="21"/>
        <v>0</v>
      </c>
      <c r="X61" s="377">
        <f>+M61+'FEBRERRO 2019  (2)'!S61</f>
        <v>0</v>
      </c>
      <c r="Y61" s="376">
        <f t="shared" si="22"/>
        <v>0</v>
      </c>
      <c r="Z61" s="375">
        <f t="shared" si="23"/>
        <v>0</v>
      </c>
      <c r="AA61" s="375">
        <f t="shared" si="24"/>
        <v>0</v>
      </c>
    </row>
    <row r="62" spans="1:27" ht="15" customHeight="1">
      <c r="A62" s="4"/>
      <c r="B62" s="417" t="s">
        <v>98</v>
      </c>
      <c r="C62" s="418"/>
      <c r="D62" s="418"/>
      <c r="E62" s="418"/>
      <c r="F62" s="419"/>
      <c r="G62" s="640">
        <v>19000</v>
      </c>
      <c r="H62" s="641"/>
      <c r="I62" s="174"/>
      <c r="J62" s="218"/>
      <c r="K62" s="57"/>
      <c r="L62" s="76"/>
      <c r="M62" s="168"/>
      <c r="N62" s="76"/>
      <c r="O62" s="226"/>
      <c r="P62" s="57"/>
      <c r="Q62" s="76"/>
      <c r="R62" s="57"/>
      <c r="S62" s="76"/>
      <c r="T62" s="57"/>
      <c r="U62" s="88"/>
      <c r="V62" s="376">
        <f>+J62+'FEBRERRO 2019  (2)'!P62</f>
        <v>0</v>
      </c>
      <c r="W62" s="377">
        <f t="shared" si="21"/>
        <v>0</v>
      </c>
      <c r="X62" s="377">
        <f>+M62+'FEBRERRO 2019  (2)'!S62</f>
        <v>0</v>
      </c>
      <c r="Y62" s="376">
        <f t="shared" si="22"/>
        <v>0</v>
      </c>
      <c r="Z62" s="375">
        <f t="shared" si="23"/>
        <v>0</v>
      </c>
      <c r="AA62" s="375">
        <f t="shared" si="24"/>
        <v>0</v>
      </c>
    </row>
    <row r="63" spans="1:27" ht="15" customHeight="1">
      <c r="A63" s="4"/>
      <c r="B63" s="417" t="s">
        <v>99</v>
      </c>
      <c r="C63" s="418"/>
      <c r="D63" s="418"/>
      <c r="E63" s="418"/>
      <c r="F63" s="419"/>
      <c r="G63" s="640">
        <v>0</v>
      </c>
      <c r="H63" s="641"/>
      <c r="I63" s="174"/>
      <c r="J63" s="218"/>
      <c r="K63" s="57"/>
      <c r="L63" s="76"/>
      <c r="M63" s="168"/>
      <c r="N63" s="76"/>
      <c r="O63" s="226"/>
      <c r="P63" s="57"/>
      <c r="Q63" s="76"/>
      <c r="R63" s="57"/>
      <c r="S63" s="76"/>
      <c r="T63" s="57"/>
      <c r="U63" s="88"/>
      <c r="V63" s="376">
        <f>+J63+'FEBRERRO 2019  (2)'!P63</f>
        <v>0</v>
      </c>
      <c r="W63" s="377">
        <f t="shared" si="21"/>
        <v>0</v>
      </c>
      <c r="X63" s="377">
        <f>+M63+'FEBRERRO 2019  (2)'!S63</f>
        <v>0</v>
      </c>
      <c r="Y63" s="376">
        <f t="shared" si="22"/>
        <v>0</v>
      </c>
      <c r="Z63" s="375">
        <v>0</v>
      </c>
      <c r="AA63" s="375">
        <f t="shared" si="24"/>
        <v>0</v>
      </c>
    </row>
    <row r="64" spans="1:27" ht="15.75" customHeight="1">
      <c r="A64" s="4"/>
      <c r="B64" s="417" t="s">
        <v>100</v>
      </c>
      <c r="C64" s="418"/>
      <c r="D64" s="418"/>
      <c r="E64" s="418"/>
      <c r="F64" s="419"/>
      <c r="G64" s="640">
        <v>228000</v>
      </c>
      <c r="H64" s="641"/>
      <c r="I64" s="176"/>
      <c r="J64" s="75">
        <v>19000</v>
      </c>
      <c r="K64" s="57"/>
      <c r="L64" s="76"/>
      <c r="M64" s="168">
        <v>15633.71</v>
      </c>
      <c r="N64" s="76"/>
      <c r="O64" s="226"/>
      <c r="P64" s="57">
        <v>57000</v>
      </c>
      <c r="Q64" s="76"/>
      <c r="R64" s="57"/>
      <c r="S64" s="76">
        <v>49984.39</v>
      </c>
      <c r="T64" s="57"/>
      <c r="U64" s="87">
        <f>S64*100/G64/100</f>
        <v>0.21922978070175439</v>
      </c>
      <c r="V64" s="376">
        <f>+J64+'FEBRERRO 2019  (2)'!P64</f>
        <v>57000</v>
      </c>
      <c r="W64" s="377">
        <f t="shared" si="21"/>
        <v>0</v>
      </c>
      <c r="X64" s="377">
        <f>+M64+'FEBRERRO 2019  (2)'!S64</f>
        <v>49984.39</v>
      </c>
      <c r="Y64" s="376">
        <f t="shared" si="22"/>
        <v>0</v>
      </c>
      <c r="Z64" s="375">
        <f t="shared" si="23"/>
        <v>0.21922978070175439</v>
      </c>
      <c r="AA64" s="375">
        <f t="shared" si="24"/>
        <v>0</v>
      </c>
    </row>
    <row r="65" spans="1:27" ht="26.25" customHeight="1">
      <c r="A65" s="4"/>
      <c r="B65" s="417" t="s">
        <v>101</v>
      </c>
      <c r="C65" s="418"/>
      <c r="D65" s="418"/>
      <c r="E65" s="418"/>
      <c r="F65" s="419"/>
      <c r="G65" s="640">
        <v>29640</v>
      </c>
      <c r="H65" s="641"/>
      <c r="I65" s="174"/>
      <c r="J65" s="218"/>
      <c r="K65" s="210"/>
      <c r="L65" s="218"/>
      <c r="M65" s="174"/>
      <c r="N65" s="218"/>
      <c r="O65" s="227"/>
      <c r="P65" s="210"/>
      <c r="Q65" s="218"/>
      <c r="R65" s="210"/>
      <c r="S65" s="218"/>
      <c r="T65" s="210"/>
      <c r="U65" s="88"/>
      <c r="V65" s="376">
        <f>+J65+'FEBRERRO 2019  (2)'!P65</f>
        <v>0</v>
      </c>
      <c r="W65" s="377">
        <f t="shared" si="21"/>
        <v>0</v>
      </c>
      <c r="X65" s="377">
        <f>+M65+'FEBRERRO 2019  (2)'!S65</f>
        <v>0</v>
      </c>
      <c r="Y65" s="376">
        <f t="shared" si="22"/>
        <v>0</v>
      </c>
      <c r="Z65" s="375">
        <f t="shared" si="23"/>
        <v>0</v>
      </c>
      <c r="AA65" s="375">
        <f t="shared" si="24"/>
        <v>0</v>
      </c>
    </row>
    <row r="66" spans="1:27" ht="15" customHeight="1">
      <c r="A66" s="4"/>
      <c r="B66" s="417" t="s">
        <v>102</v>
      </c>
      <c r="C66" s="418"/>
      <c r="D66" s="418"/>
      <c r="E66" s="418"/>
      <c r="F66" s="419"/>
      <c r="G66" s="640">
        <v>5000</v>
      </c>
      <c r="H66" s="641"/>
      <c r="I66" s="174"/>
      <c r="J66" s="218"/>
      <c r="K66" s="57"/>
      <c r="L66" s="76"/>
      <c r="M66" s="168"/>
      <c r="N66" s="76"/>
      <c r="O66" s="226"/>
      <c r="P66" s="57"/>
      <c r="Q66" s="76"/>
      <c r="R66" s="57"/>
      <c r="S66" s="76"/>
      <c r="T66" s="57"/>
      <c r="U66" s="89"/>
      <c r="V66" s="376">
        <f>+J66+'FEBRERRO 2019  (2)'!P66</f>
        <v>0</v>
      </c>
      <c r="W66" s="377">
        <f t="shared" si="21"/>
        <v>0</v>
      </c>
      <c r="X66" s="377">
        <f>+M66+'FEBRERRO 2019  (2)'!S66</f>
        <v>0</v>
      </c>
      <c r="Y66" s="376">
        <f t="shared" si="22"/>
        <v>0</v>
      </c>
      <c r="Z66" s="375">
        <f t="shared" si="23"/>
        <v>0</v>
      </c>
      <c r="AA66" s="375">
        <f t="shared" si="24"/>
        <v>0</v>
      </c>
    </row>
    <row r="67" spans="1:27" ht="15" customHeight="1">
      <c r="A67" s="4"/>
      <c r="B67" s="417" t="s">
        <v>103</v>
      </c>
      <c r="C67" s="418"/>
      <c r="D67" s="418"/>
      <c r="E67" s="418"/>
      <c r="F67" s="419"/>
      <c r="G67" s="640">
        <v>1500</v>
      </c>
      <c r="H67" s="641"/>
      <c r="I67" s="174"/>
      <c r="J67" s="218"/>
      <c r="K67" s="57"/>
      <c r="L67" s="76"/>
      <c r="M67" s="168"/>
      <c r="N67" s="76"/>
      <c r="O67" s="226"/>
      <c r="P67" s="57"/>
      <c r="Q67" s="76"/>
      <c r="R67" s="57"/>
      <c r="S67" s="76"/>
      <c r="T67" s="57"/>
      <c r="U67" s="89"/>
      <c r="V67" s="376">
        <f>+J67+'FEBRERRO 2019  (2)'!P67</f>
        <v>0</v>
      </c>
      <c r="W67" s="377">
        <f t="shared" si="21"/>
        <v>0</v>
      </c>
      <c r="X67" s="377">
        <f>+M67+'FEBRERRO 2019  (2)'!S67</f>
        <v>0</v>
      </c>
      <c r="Y67" s="376">
        <f t="shared" si="22"/>
        <v>0</v>
      </c>
      <c r="Z67" s="375">
        <f t="shared" si="23"/>
        <v>0</v>
      </c>
      <c r="AA67" s="375">
        <f t="shared" si="24"/>
        <v>0</v>
      </c>
    </row>
    <row r="68" spans="1:27" ht="15" customHeight="1">
      <c r="A68" s="4"/>
      <c r="B68" s="417" t="s">
        <v>104</v>
      </c>
      <c r="C68" s="418"/>
      <c r="D68" s="418"/>
      <c r="E68" s="418"/>
      <c r="F68" s="419"/>
      <c r="G68" s="640">
        <v>6700</v>
      </c>
      <c r="H68" s="641"/>
      <c r="I68" s="174"/>
      <c r="J68" s="76">
        <v>6700</v>
      </c>
      <c r="K68" s="57"/>
      <c r="L68" s="76"/>
      <c r="M68" s="168"/>
      <c r="N68" s="76"/>
      <c r="O68" s="226"/>
      <c r="P68" s="57">
        <v>6700</v>
      </c>
      <c r="Q68" s="76"/>
      <c r="R68" s="57"/>
      <c r="S68" s="76"/>
      <c r="T68" s="57"/>
      <c r="U68" s="89"/>
      <c r="V68" s="376">
        <f>+J68+'FEBRERRO 2019  (2)'!P68</f>
        <v>6700</v>
      </c>
      <c r="W68" s="377">
        <f t="shared" si="21"/>
        <v>0</v>
      </c>
      <c r="X68" s="377">
        <f>+M68+'FEBRERRO 2019  (2)'!S68</f>
        <v>0</v>
      </c>
      <c r="Y68" s="376">
        <f t="shared" si="22"/>
        <v>0</v>
      </c>
      <c r="Z68" s="375">
        <f t="shared" si="23"/>
        <v>0</v>
      </c>
      <c r="AA68" s="375">
        <f t="shared" si="24"/>
        <v>0</v>
      </c>
    </row>
    <row r="69" spans="1:27" ht="15.75" customHeight="1">
      <c r="A69" s="4"/>
      <c r="B69" s="417" t="s">
        <v>105</v>
      </c>
      <c r="C69" s="418"/>
      <c r="D69" s="418"/>
      <c r="E69" s="418"/>
      <c r="F69" s="419"/>
      <c r="G69" s="640">
        <v>22860</v>
      </c>
      <c r="H69" s="641"/>
      <c r="I69" s="174"/>
      <c r="J69" s="218"/>
      <c r="K69" s="57"/>
      <c r="L69" s="76"/>
      <c r="M69" s="168"/>
      <c r="N69" s="76"/>
      <c r="O69" s="226"/>
      <c r="P69" s="57"/>
      <c r="Q69" s="76"/>
      <c r="R69" s="57"/>
      <c r="S69" s="76"/>
      <c r="T69" s="57"/>
      <c r="U69" s="89"/>
      <c r="V69" s="376">
        <f>+J69+'FEBRERRO 2019  (2)'!P69</f>
        <v>0</v>
      </c>
      <c r="W69" s="377">
        <f t="shared" si="21"/>
        <v>0</v>
      </c>
      <c r="X69" s="377">
        <f>+M69+'FEBRERRO 2019  (2)'!S69</f>
        <v>0</v>
      </c>
      <c r="Y69" s="376">
        <f t="shared" si="22"/>
        <v>0</v>
      </c>
      <c r="Z69" s="375">
        <f t="shared" si="23"/>
        <v>0</v>
      </c>
      <c r="AA69" s="375">
        <f t="shared" si="24"/>
        <v>0</v>
      </c>
    </row>
    <row r="70" spans="1:27" ht="15.75" customHeight="1" thickBot="1">
      <c r="A70" s="4"/>
      <c r="B70" s="417" t="s">
        <v>106</v>
      </c>
      <c r="C70" s="502"/>
      <c r="D70" s="502"/>
      <c r="E70" s="502"/>
      <c r="F70" s="419"/>
      <c r="G70" s="640">
        <v>15000</v>
      </c>
      <c r="H70" s="641"/>
      <c r="I70" s="174"/>
      <c r="J70" s="219"/>
      <c r="K70" s="210"/>
      <c r="L70" s="219"/>
      <c r="M70" s="211"/>
      <c r="N70" s="219"/>
      <c r="O70" s="228"/>
      <c r="P70" s="210"/>
      <c r="Q70" s="219"/>
      <c r="R70" s="210"/>
      <c r="S70" s="219"/>
      <c r="T70" s="210"/>
      <c r="U70" s="90"/>
      <c r="V70" s="376">
        <f>+J70+'FEBRERRO 2019  (2)'!P70</f>
        <v>0</v>
      </c>
      <c r="W70" s="377">
        <f t="shared" si="21"/>
        <v>0</v>
      </c>
      <c r="X70" s="377">
        <f>+M70+'FEBRERRO 2019  (2)'!S70</f>
        <v>0</v>
      </c>
      <c r="Y70" s="376">
        <f t="shared" si="22"/>
        <v>0</v>
      </c>
      <c r="Z70" s="375">
        <f t="shared" si="23"/>
        <v>0</v>
      </c>
      <c r="AA70" s="375">
        <f t="shared" si="24"/>
        <v>0</v>
      </c>
    </row>
    <row r="71" spans="1:27"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W71" s="372"/>
      <c r="X71" s="372"/>
    </row>
    <row r="72" spans="1:27" ht="15.75" customHeight="1" thickBot="1">
      <c r="A72" s="4"/>
      <c r="B72" s="412" t="s">
        <v>107</v>
      </c>
      <c r="C72" s="413"/>
      <c r="D72" s="413"/>
      <c r="E72" s="413"/>
      <c r="F72" s="414"/>
      <c r="G72" s="649">
        <v>3600</v>
      </c>
      <c r="H72" s="650"/>
      <c r="I72" s="140">
        <v>0</v>
      </c>
      <c r="J72" s="158">
        <v>300</v>
      </c>
      <c r="K72" s="159">
        <v>0</v>
      </c>
      <c r="L72" s="142">
        <v>0</v>
      </c>
      <c r="M72" s="159">
        <v>17.399999999999999</v>
      </c>
      <c r="N72" s="159">
        <v>0</v>
      </c>
      <c r="O72" s="159">
        <v>0</v>
      </c>
      <c r="P72" s="159">
        <v>900</v>
      </c>
      <c r="Q72" s="159">
        <v>0</v>
      </c>
      <c r="R72" s="159"/>
      <c r="S72" s="159">
        <v>632.20000000000005</v>
      </c>
      <c r="T72" s="159">
        <v>0</v>
      </c>
      <c r="U72" s="91">
        <f>S72*100/G72/100</f>
        <v>0.17561111111111113</v>
      </c>
      <c r="V72" s="376">
        <f>+J72+'FEBRERRO 2019  (2)'!P72</f>
        <v>900</v>
      </c>
      <c r="W72" s="377">
        <f>+P72-V72</f>
        <v>0</v>
      </c>
      <c r="X72" s="377">
        <f>+M72+'FEBRERRO 2019  (2)'!S72</f>
        <v>632.19999999999993</v>
      </c>
      <c r="Y72" s="376">
        <f>+S72-X72</f>
        <v>0</v>
      </c>
      <c r="Z72" s="375">
        <f>+X72/G72</f>
        <v>0.17561111111111108</v>
      </c>
      <c r="AA72" s="375">
        <f>+Z72-Z72</f>
        <v>0</v>
      </c>
    </row>
    <row r="73" spans="1:27" ht="15.75" thickBot="1">
      <c r="A73" s="4"/>
      <c r="B73" s="31"/>
      <c r="C73" s="32"/>
      <c r="D73" s="32"/>
      <c r="E73" s="32"/>
      <c r="F73" s="33"/>
      <c r="G73" s="647"/>
      <c r="H73" s="682"/>
      <c r="I73" s="217"/>
      <c r="J73" s="229"/>
      <c r="K73" s="217"/>
      <c r="L73" s="210"/>
      <c r="M73" s="229"/>
      <c r="N73" s="210"/>
      <c r="O73" s="217"/>
      <c r="P73" s="223"/>
      <c r="Q73" s="217"/>
      <c r="R73" s="210"/>
      <c r="S73" s="229"/>
      <c r="T73" s="210"/>
      <c r="U73" s="92"/>
      <c r="W73" s="372"/>
      <c r="X73" s="372"/>
    </row>
    <row r="74" spans="1:27" ht="15.75" customHeight="1" thickBot="1">
      <c r="A74" s="4"/>
      <c r="B74" s="503" t="s">
        <v>45</v>
      </c>
      <c r="C74" s="504"/>
      <c r="D74" s="504"/>
      <c r="E74" s="504"/>
      <c r="F74" s="504"/>
      <c r="G74" s="642"/>
      <c r="H74" s="642"/>
      <c r="I74" s="335"/>
      <c r="J74" s="335"/>
      <c r="K74" s="335"/>
      <c r="L74" s="335"/>
      <c r="M74" s="335"/>
      <c r="N74" s="335"/>
      <c r="O74" s="335"/>
      <c r="P74" s="335"/>
      <c r="Q74" s="335"/>
      <c r="R74" s="335"/>
      <c r="S74" s="335"/>
      <c r="T74" s="335"/>
      <c r="U74" s="94"/>
      <c r="W74" s="372"/>
      <c r="X74" s="372"/>
    </row>
    <row r="75" spans="1:27" ht="15.75" customHeight="1">
      <c r="A75" s="4"/>
      <c r="B75" s="427" t="s">
        <v>108</v>
      </c>
      <c r="C75" s="428"/>
      <c r="D75" s="428"/>
      <c r="E75" s="428"/>
      <c r="F75" s="429"/>
      <c r="G75" s="643">
        <v>1500</v>
      </c>
      <c r="H75" s="685"/>
      <c r="I75" s="230">
        <v>0</v>
      </c>
      <c r="J75" s="149">
        <v>0</v>
      </c>
      <c r="K75" s="149">
        <v>0</v>
      </c>
      <c r="L75" s="208">
        <v>0</v>
      </c>
      <c r="M75" s="149">
        <v>0</v>
      </c>
      <c r="N75" s="208">
        <v>0</v>
      </c>
      <c r="O75" s="149">
        <v>0</v>
      </c>
      <c r="P75" s="208">
        <v>0</v>
      </c>
      <c r="Q75" s="149">
        <v>0</v>
      </c>
      <c r="R75" s="208">
        <v>0</v>
      </c>
      <c r="S75" s="149">
        <v>0</v>
      </c>
      <c r="T75" s="208">
        <v>0</v>
      </c>
      <c r="U75" s="71">
        <v>0</v>
      </c>
      <c r="V75" s="376">
        <f>+J75+'FEBRERRO 2019  (2)'!P75</f>
        <v>0</v>
      </c>
      <c r="W75" s="377">
        <f t="shared" ref="W75:W80" si="26">+P75-V75</f>
        <v>0</v>
      </c>
      <c r="X75" s="377">
        <f>+M75+'FEBRERRO 2019  (2)'!S75</f>
        <v>0</v>
      </c>
      <c r="Y75" s="376">
        <f t="shared" ref="Y75:Y80" si="27">+S75-X75</f>
        <v>0</v>
      </c>
      <c r="Z75" s="375">
        <f t="shared" ref="Z75:Z80" si="28">+X75/G75</f>
        <v>0</v>
      </c>
      <c r="AA75" s="375">
        <f t="shared" ref="AA75:AA80" si="29">+Z75-Z75</f>
        <v>0</v>
      </c>
    </row>
    <row r="76" spans="1:27" ht="15.75" customHeight="1">
      <c r="A76" s="4"/>
      <c r="B76" s="417" t="s">
        <v>90</v>
      </c>
      <c r="C76" s="502"/>
      <c r="D76" s="502"/>
      <c r="E76" s="502"/>
      <c r="F76" s="419"/>
      <c r="G76" s="640">
        <v>2000</v>
      </c>
      <c r="H76" s="683"/>
      <c r="I76" s="76">
        <v>0</v>
      </c>
      <c r="J76" s="76">
        <v>0</v>
      </c>
      <c r="K76" s="76">
        <v>0</v>
      </c>
      <c r="L76" s="57">
        <v>0</v>
      </c>
      <c r="M76" s="76">
        <v>0</v>
      </c>
      <c r="N76" s="57">
        <v>0</v>
      </c>
      <c r="O76" s="76">
        <v>0</v>
      </c>
      <c r="P76" s="57">
        <v>0</v>
      </c>
      <c r="Q76" s="76">
        <v>0</v>
      </c>
      <c r="R76" s="57">
        <v>0</v>
      </c>
      <c r="S76" s="76">
        <v>0</v>
      </c>
      <c r="T76" s="57">
        <v>0</v>
      </c>
      <c r="U76" s="72">
        <v>0</v>
      </c>
      <c r="V76" s="376">
        <f>+J76+'FEBRERRO 2019  (2)'!P76</f>
        <v>0</v>
      </c>
      <c r="W76" s="377">
        <f t="shared" si="26"/>
        <v>0</v>
      </c>
      <c r="X76" s="377">
        <f>+M76+'FEBRERRO 2019  (2)'!S76</f>
        <v>0</v>
      </c>
      <c r="Y76" s="376">
        <f t="shared" si="27"/>
        <v>0</v>
      </c>
      <c r="Z76" s="375">
        <f t="shared" si="28"/>
        <v>0</v>
      </c>
      <c r="AA76" s="375">
        <f t="shared" si="29"/>
        <v>0</v>
      </c>
    </row>
    <row r="77" spans="1:27" ht="15" customHeight="1">
      <c r="A77" s="4"/>
      <c r="B77" s="417" t="s">
        <v>93</v>
      </c>
      <c r="C77" s="502"/>
      <c r="D77" s="502"/>
      <c r="E77" s="502"/>
      <c r="F77" s="419"/>
      <c r="G77" s="640">
        <v>4666</v>
      </c>
      <c r="H77" s="683"/>
      <c r="I77" s="76">
        <v>0</v>
      </c>
      <c r="J77" s="76">
        <v>0</v>
      </c>
      <c r="K77" s="76">
        <v>0</v>
      </c>
      <c r="L77" s="57">
        <v>0</v>
      </c>
      <c r="M77" s="76">
        <v>0</v>
      </c>
      <c r="N77" s="57">
        <v>0</v>
      </c>
      <c r="O77" s="76">
        <v>0</v>
      </c>
      <c r="P77" s="57">
        <v>0</v>
      </c>
      <c r="Q77" s="76">
        <v>0</v>
      </c>
      <c r="R77" s="57">
        <v>0</v>
      </c>
      <c r="S77" s="76">
        <v>0</v>
      </c>
      <c r="T77" s="57">
        <v>0</v>
      </c>
      <c r="U77" s="72">
        <v>0</v>
      </c>
      <c r="V77" s="376">
        <f>+J77+'FEBRERRO 2019  (2)'!P77</f>
        <v>0</v>
      </c>
      <c r="W77" s="377">
        <f t="shared" si="26"/>
        <v>0</v>
      </c>
      <c r="X77" s="377">
        <f>+M77+'FEBRERRO 2019  (2)'!S77</f>
        <v>0</v>
      </c>
      <c r="Y77" s="376">
        <f t="shared" si="27"/>
        <v>0</v>
      </c>
      <c r="Z77" s="375">
        <f t="shared" si="28"/>
        <v>0</v>
      </c>
      <c r="AA77" s="375">
        <f t="shared" si="29"/>
        <v>0</v>
      </c>
    </row>
    <row r="78" spans="1:27">
      <c r="A78" s="4"/>
      <c r="B78" s="417" t="s">
        <v>109</v>
      </c>
      <c r="C78" s="502"/>
      <c r="D78" s="502"/>
      <c r="E78" s="502"/>
      <c r="F78" s="419"/>
      <c r="G78" s="640">
        <v>48048</v>
      </c>
      <c r="H78" s="683"/>
      <c r="I78" s="76">
        <v>0</v>
      </c>
      <c r="J78" s="76">
        <v>0</v>
      </c>
      <c r="K78" s="76">
        <v>0</v>
      </c>
      <c r="L78" s="57">
        <v>0</v>
      </c>
      <c r="M78" s="76">
        <v>0</v>
      </c>
      <c r="N78" s="57">
        <v>0</v>
      </c>
      <c r="O78" s="76">
        <v>0</v>
      </c>
      <c r="P78" s="57">
        <v>0</v>
      </c>
      <c r="Q78" s="76">
        <v>0</v>
      </c>
      <c r="R78" s="57">
        <v>0</v>
      </c>
      <c r="S78" s="76">
        <v>0</v>
      </c>
      <c r="T78" s="57">
        <v>0</v>
      </c>
      <c r="U78" s="72">
        <v>0</v>
      </c>
      <c r="V78" s="376">
        <f>+J78+'FEBRERRO 2019  (2)'!P78</f>
        <v>0</v>
      </c>
      <c r="W78" s="377">
        <f t="shared" si="26"/>
        <v>0</v>
      </c>
      <c r="X78" s="377">
        <f>+M78+'FEBRERRO 2019  (2)'!S78</f>
        <v>0</v>
      </c>
      <c r="Y78" s="376">
        <f t="shared" si="27"/>
        <v>0</v>
      </c>
      <c r="Z78" s="375">
        <f t="shared" si="28"/>
        <v>0</v>
      </c>
      <c r="AA78" s="375">
        <f t="shared" si="29"/>
        <v>0</v>
      </c>
    </row>
    <row r="79" spans="1:27" ht="15.75" thickBot="1">
      <c r="A79" s="4"/>
      <c r="B79" s="422" t="s">
        <v>110</v>
      </c>
      <c r="C79" s="423"/>
      <c r="D79" s="423"/>
      <c r="E79" s="423"/>
      <c r="F79" s="424"/>
      <c r="G79" s="638">
        <v>24000</v>
      </c>
      <c r="H79" s="684"/>
      <c r="I79" s="81">
        <v>0</v>
      </c>
      <c r="J79" s="81">
        <v>0</v>
      </c>
      <c r="K79" s="81">
        <v>0</v>
      </c>
      <c r="L79" s="80">
        <v>0</v>
      </c>
      <c r="M79" s="81">
        <v>0</v>
      </c>
      <c r="N79" s="80">
        <v>0</v>
      </c>
      <c r="O79" s="81">
        <v>0</v>
      </c>
      <c r="P79" s="80">
        <v>0</v>
      </c>
      <c r="Q79" s="81">
        <v>0</v>
      </c>
      <c r="R79" s="80">
        <v>0</v>
      </c>
      <c r="S79" s="81">
        <v>0</v>
      </c>
      <c r="T79" s="80">
        <v>0</v>
      </c>
      <c r="U79" s="73">
        <v>0</v>
      </c>
      <c r="V79" s="376">
        <f>+J79+'FEBRERRO 2019  (2)'!P79</f>
        <v>0</v>
      </c>
      <c r="W79" s="377">
        <f t="shared" si="26"/>
        <v>0</v>
      </c>
      <c r="X79" s="377">
        <f>+M79+'FEBRERRO 2019  (2)'!S79</f>
        <v>0</v>
      </c>
      <c r="Y79" s="376">
        <f t="shared" si="27"/>
        <v>0</v>
      </c>
      <c r="Z79" s="375">
        <f t="shared" si="28"/>
        <v>0</v>
      </c>
      <c r="AA79" s="375">
        <f t="shared" si="29"/>
        <v>0</v>
      </c>
    </row>
    <row r="80" spans="1:27" s="112" customFormat="1" ht="15.75" thickBot="1">
      <c r="A80" s="113"/>
      <c r="B80" s="487" t="s">
        <v>36</v>
      </c>
      <c r="C80" s="488"/>
      <c r="D80" s="488"/>
      <c r="E80" s="488"/>
      <c r="F80" s="489"/>
      <c r="G80" s="645">
        <f>SUM(G52:H79)</f>
        <v>688804.23</v>
      </c>
      <c r="H80" s="646"/>
      <c r="I80" s="144">
        <f t="shared" ref="I80:T80" si="30">SUM(I52:I79)</f>
        <v>0</v>
      </c>
      <c r="J80" s="144">
        <f t="shared" si="30"/>
        <v>42831.5</v>
      </c>
      <c r="K80" s="144">
        <f t="shared" si="30"/>
        <v>0</v>
      </c>
      <c r="L80" s="144">
        <f t="shared" si="30"/>
        <v>0</v>
      </c>
      <c r="M80" s="144">
        <f t="shared" si="30"/>
        <v>28621.599999999999</v>
      </c>
      <c r="N80" s="144">
        <f t="shared" si="30"/>
        <v>0</v>
      </c>
      <c r="O80" s="144">
        <f t="shared" si="30"/>
        <v>0</v>
      </c>
      <c r="P80" s="144">
        <f t="shared" si="30"/>
        <v>115094.9</v>
      </c>
      <c r="Q80" s="144">
        <f t="shared" si="30"/>
        <v>0</v>
      </c>
      <c r="R80" s="144">
        <f t="shared" si="30"/>
        <v>0</v>
      </c>
      <c r="S80" s="144">
        <f t="shared" si="30"/>
        <v>82229.55</v>
      </c>
      <c r="T80" s="144">
        <f t="shared" si="30"/>
        <v>0</v>
      </c>
      <c r="U80" s="145">
        <f t="shared" ref="U80" si="31">IF(G80=0,0,+S80/G80)</f>
        <v>0.11938014666373348</v>
      </c>
      <c r="V80" s="376">
        <f>+J80+'FEBRERRO 2019  (2)'!P80</f>
        <v>115094.9</v>
      </c>
      <c r="W80" s="377">
        <f t="shared" si="26"/>
        <v>0</v>
      </c>
      <c r="X80" s="377">
        <f>+M80+'FEBRERRO 2019  (2)'!S80</f>
        <v>82229.55</v>
      </c>
      <c r="Y80" s="376">
        <f t="shared" si="27"/>
        <v>0</v>
      </c>
      <c r="Z80" s="375">
        <f t="shared" si="28"/>
        <v>0.11938014666373348</v>
      </c>
      <c r="AA80" s="375">
        <f t="shared" si="29"/>
        <v>0</v>
      </c>
    </row>
    <row r="81" spans="1:21" ht="15.75" thickBot="1">
      <c r="C81" s="347"/>
      <c r="I81" s="346"/>
      <c r="L81" s="346"/>
      <c r="N81" s="346"/>
      <c r="U81" s="346"/>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thickBot="1">
      <c r="B83" s="494"/>
      <c r="C83" s="495"/>
      <c r="D83" s="497" t="s">
        <v>16</v>
      </c>
      <c r="E83" s="485"/>
      <c r="F83" s="485"/>
      <c r="G83" s="485"/>
      <c r="H83" s="485"/>
      <c r="I83" s="486"/>
      <c r="J83" s="497" t="s">
        <v>47</v>
      </c>
      <c r="K83" s="485"/>
      <c r="L83" s="485"/>
      <c r="M83" s="485"/>
      <c r="N83" s="485"/>
      <c r="O83" s="486"/>
      <c r="P83" s="497" t="s">
        <v>18</v>
      </c>
      <c r="Q83" s="485"/>
      <c r="R83" s="485"/>
      <c r="S83" s="485"/>
      <c r="T83" s="485"/>
      <c r="U83" s="350"/>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c r="A85" s="4"/>
      <c r="B85" s="477" t="s">
        <v>48</v>
      </c>
      <c r="C85" s="478"/>
      <c r="D85" s="479">
        <v>0</v>
      </c>
      <c r="E85" s="470"/>
      <c r="F85" s="479">
        <v>608590.23</v>
      </c>
      <c r="G85" s="470"/>
      <c r="H85" s="479">
        <v>0</v>
      </c>
      <c r="I85" s="470"/>
      <c r="J85" s="468">
        <v>0</v>
      </c>
      <c r="K85" s="469"/>
      <c r="L85" s="466">
        <v>28621.599999999999</v>
      </c>
      <c r="M85" s="470"/>
      <c r="N85" s="466">
        <v>0</v>
      </c>
      <c r="O85" s="467"/>
      <c r="P85" s="468">
        <v>0</v>
      </c>
      <c r="Q85" s="469"/>
      <c r="R85" s="466">
        <f>+S80</f>
        <v>82229.55</v>
      </c>
      <c r="S85" s="470"/>
      <c r="T85" s="466">
        <v>0</v>
      </c>
      <c r="U85" s="471"/>
    </row>
    <row r="86" spans="1:21" ht="36" customHeight="1" thickBot="1">
      <c r="A86" s="349"/>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SUM(L85:L86)</f>
        <v>28621.599999999999</v>
      </c>
      <c r="M87" s="446"/>
      <c r="N87" s="444">
        <f>SUM(N85:N86)</f>
        <v>0</v>
      </c>
      <c r="O87" s="444"/>
      <c r="P87" s="445">
        <f>SUM(P85:P86)</f>
        <v>0</v>
      </c>
      <c r="Q87" s="452"/>
      <c r="R87" s="447">
        <f>SUM(R85:R86)</f>
        <v>82229.55</v>
      </c>
      <c r="S87" s="446"/>
      <c r="T87" s="447">
        <f>SUM(T85:T86)</f>
        <v>0</v>
      </c>
      <c r="U87" s="453"/>
    </row>
    <row r="88" spans="1:21">
      <c r="A88" s="4"/>
      <c r="B88" s="323"/>
      <c r="C88" s="323"/>
      <c r="D88" s="323"/>
      <c r="E88" s="323"/>
      <c r="F88" s="333"/>
      <c r="G88" s="333"/>
      <c r="H88" s="334"/>
      <c r="I88" s="334"/>
      <c r="J88" s="333"/>
      <c r="K88" s="333"/>
      <c r="L88" s="333"/>
      <c r="M88" s="334"/>
      <c r="N88" s="333"/>
      <c r="O88" s="334"/>
      <c r="P88" s="334"/>
      <c r="Q88" s="333"/>
      <c r="R88" s="4"/>
      <c r="S88" s="4"/>
      <c r="T88" s="4"/>
      <c r="U88" s="4"/>
    </row>
    <row r="89" spans="1:21" ht="15.75" thickBot="1">
      <c r="A89" s="4"/>
      <c r="B89" s="323"/>
      <c r="C89" s="323"/>
      <c r="D89" s="323"/>
      <c r="E89" s="323"/>
      <c r="F89" s="333"/>
      <c r="G89" s="333"/>
      <c r="H89" s="333"/>
      <c r="I89" s="333"/>
      <c r="J89" s="333"/>
      <c r="K89" s="333"/>
      <c r="L89" s="333"/>
      <c r="M89" s="333"/>
      <c r="N89" s="333"/>
      <c r="O89" s="333"/>
      <c r="P89" s="333"/>
      <c r="Q89" s="333"/>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331"/>
      <c r="I99" s="331"/>
      <c r="O99" s="331"/>
      <c r="Q99" s="331"/>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32"/>
      <c r="I102" s="332"/>
      <c r="J102" s="449"/>
      <c r="K102" s="449"/>
      <c r="L102" s="449"/>
      <c r="M102" s="449"/>
      <c r="N102" s="449"/>
      <c r="O102" s="449"/>
      <c r="P102" s="332"/>
      <c r="Q102" s="332"/>
      <c r="R102" s="440"/>
      <c r="S102" s="440"/>
      <c r="T102" s="440"/>
      <c r="U102" s="440"/>
    </row>
    <row r="103" spans="2:21">
      <c r="B103" s="448"/>
      <c r="C103" s="448"/>
      <c r="D103" s="448"/>
      <c r="E103" s="448"/>
      <c r="F103" s="448"/>
      <c r="G103" s="448"/>
      <c r="H103" s="332"/>
      <c r="I103" s="332"/>
      <c r="J103" s="449"/>
      <c r="K103" s="449"/>
      <c r="L103" s="449"/>
      <c r="M103" s="449"/>
      <c r="N103" s="449"/>
      <c r="O103" s="449"/>
      <c r="P103" s="332"/>
      <c r="Q103" s="332"/>
      <c r="R103" s="440"/>
      <c r="S103" s="440"/>
      <c r="T103" s="440"/>
      <c r="U103" s="440"/>
    </row>
    <row r="104" spans="2:21">
      <c r="B104" s="448"/>
      <c r="C104" s="448"/>
      <c r="D104" s="448"/>
      <c r="E104" s="448"/>
      <c r="F104" s="448"/>
      <c r="G104" s="448"/>
      <c r="H104" s="332"/>
      <c r="I104" s="332"/>
      <c r="J104" s="449"/>
      <c r="K104" s="449"/>
      <c r="L104" s="449"/>
      <c r="M104" s="449"/>
      <c r="N104" s="449"/>
      <c r="O104" s="449"/>
      <c r="P104" s="332"/>
      <c r="Q104" s="332"/>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27" customHeight="1">
      <c r="B116" s="433" t="s">
        <v>68</v>
      </c>
      <c r="C116" s="433"/>
      <c r="D116" s="433"/>
      <c r="E116" s="433"/>
      <c r="F116" s="433"/>
      <c r="G116" s="433"/>
      <c r="J116" s="434" t="s">
        <v>69</v>
      </c>
      <c r="K116" s="434"/>
      <c r="L116" s="434"/>
      <c r="M116" s="434"/>
      <c r="N116" s="434"/>
      <c r="O116" s="434"/>
      <c r="R116" s="434" t="s">
        <v>70</v>
      </c>
      <c r="S116" s="434"/>
      <c r="T116" s="434"/>
      <c r="U116" s="434"/>
    </row>
    <row r="117" spans="2:21">
      <c r="B117" s="405"/>
      <c r="C117" s="405"/>
      <c r="D117" s="405"/>
      <c r="E117" s="405"/>
      <c r="F117" s="405"/>
      <c r="G117" s="405"/>
    </row>
  </sheetData>
  <mergeCells count="318">
    <mergeCell ref="V22:W23"/>
    <mergeCell ref="X22:Y23"/>
    <mergeCell ref="Z22:AA23"/>
    <mergeCell ref="V48:W49"/>
    <mergeCell ref="X48:Y49"/>
    <mergeCell ref="Z48:AA49"/>
    <mergeCell ref="R40:T40"/>
    <mergeCell ref="B115:G115"/>
    <mergeCell ref="J115:O115"/>
    <mergeCell ref="R115:U115"/>
    <mergeCell ref="B106:G106"/>
    <mergeCell ref="J106:O106"/>
    <mergeCell ref="R106:U106"/>
    <mergeCell ref="B107:G107"/>
    <mergeCell ref="J107:O107"/>
    <mergeCell ref="R107:U107"/>
    <mergeCell ref="J100:O100"/>
    <mergeCell ref="R100:U100"/>
    <mergeCell ref="B101:G101"/>
    <mergeCell ref="J101:O105"/>
    <mergeCell ref="R101:U105"/>
    <mergeCell ref="B102:G105"/>
    <mergeCell ref="B90:D90"/>
    <mergeCell ref="E90:U90"/>
    <mergeCell ref="B116:G116"/>
    <mergeCell ref="J116:O116"/>
    <mergeCell ref="R116:U116"/>
    <mergeCell ref="J109:O109"/>
    <mergeCell ref="J110:O110"/>
    <mergeCell ref="R110:U110"/>
    <mergeCell ref="B111:G114"/>
    <mergeCell ref="J111:O114"/>
    <mergeCell ref="R111:U114"/>
    <mergeCell ref="B110:G110"/>
    <mergeCell ref="B91:U97"/>
    <mergeCell ref="N86:O86"/>
    <mergeCell ref="P86:Q86"/>
    <mergeCell ref="R86:S86"/>
    <mergeCell ref="T86:U86"/>
    <mergeCell ref="D87:E87"/>
    <mergeCell ref="F87:G87"/>
    <mergeCell ref="H87:I87"/>
    <mergeCell ref="J87:K87"/>
    <mergeCell ref="L87:M87"/>
    <mergeCell ref="N87:O87"/>
    <mergeCell ref="T85:U85"/>
    <mergeCell ref="B86:C86"/>
    <mergeCell ref="D86:E86"/>
    <mergeCell ref="F86:G86"/>
    <mergeCell ref="H86:I86"/>
    <mergeCell ref="J86:K86"/>
    <mergeCell ref="L86:M86"/>
    <mergeCell ref="P87:Q87"/>
    <mergeCell ref="R87:S87"/>
    <mergeCell ref="T87:U87"/>
    <mergeCell ref="B85:C85"/>
    <mergeCell ref="D85:E85"/>
    <mergeCell ref="F85:G85"/>
    <mergeCell ref="H85:I85"/>
    <mergeCell ref="J85:K85"/>
    <mergeCell ref="L85:M85"/>
    <mergeCell ref="N85:O85"/>
    <mergeCell ref="P85:Q85"/>
    <mergeCell ref="R85:S85"/>
    <mergeCell ref="B82:U82"/>
    <mergeCell ref="B83:C84"/>
    <mergeCell ref="D83:I83"/>
    <mergeCell ref="J83:O83"/>
    <mergeCell ref="P83:T83"/>
    <mergeCell ref="D84:E84"/>
    <mergeCell ref="F84:G84"/>
    <mergeCell ref="H84:I84"/>
    <mergeCell ref="J84:K84"/>
    <mergeCell ref="L84:M84"/>
    <mergeCell ref="N84:O84"/>
    <mergeCell ref="P84:Q84"/>
    <mergeCell ref="R84:S84"/>
    <mergeCell ref="T84:U84"/>
    <mergeCell ref="B78:F78"/>
    <mergeCell ref="G78:H78"/>
    <mergeCell ref="B79:F79"/>
    <mergeCell ref="G79:H79"/>
    <mergeCell ref="B80:F80"/>
    <mergeCell ref="G80:H80"/>
    <mergeCell ref="B75:F75"/>
    <mergeCell ref="G75:H75"/>
    <mergeCell ref="B76:F76"/>
    <mergeCell ref="G76:H76"/>
    <mergeCell ref="B77:F77"/>
    <mergeCell ref="G77:H77"/>
    <mergeCell ref="B70:F70"/>
    <mergeCell ref="G70:H70"/>
    <mergeCell ref="B72:F72"/>
    <mergeCell ref="G72:H72"/>
    <mergeCell ref="G73:H73"/>
    <mergeCell ref="B74:F74"/>
    <mergeCell ref="G74:H74"/>
    <mergeCell ref="B67:F67"/>
    <mergeCell ref="G67:H67"/>
    <mergeCell ref="B68:F68"/>
    <mergeCell ref="G68:H68"/>
    <mergeCell ref="B69:F69"/>
    <mergeCell ref="G69:H69"/>
    <mergeCell ref="B64:F64"/>
    <mergeCell ref="G64:H64"/>
    <mergeCell ref="B65:F65"/>
    <mergeCell ref="G65:H65"/>
    <mergeCell ref="B66:F66"/>
    <mergeCell ref="G66:H66"/>
    <mergeCell ref="B61:F61"/>
    <mergeCell ref="G61:H61"/>
    <mergeCell ref="B62:F62"/>
    <mergeCell ref="G62:H62"/>
    <mergeCell ref="B63:F63"/>
    <mergeCell ref="G63:H63"/>
    <mergeCell ref="B58:F58"/>
    <mergeCell ref="G58:H58"/>
    <mergeCell ref="B59:F59"/>
    <mergeCell ref="G59:H59"/>
    <mergeCell ref="B60:F60"/>
    <mergeCell ref="G60:H60"/>
    <mergeCell ref="B55:F55"/>
    <mergeCell ref="G55:H55"/>
    <mergeCell ref="B56:F56"/>
    <mergeCell ref="G56:H56"/>
    <mergeCell ref="B57:F57"/>
    <mergeCell ref="G57:H57"/>
    <mergeCell ref="B52:F52"/>
    <mergeCell ref="G52:H52"/>
    <mergeCell ref="B53:F53"/>
    <mergeCell ref="G53:H53"/>
    <mergeCell ref="B54:F54"/>
    <mergeCell ref="G54:H54"/>
    <mergeCell ref="L48:N48"/>
    <mergeCell ref="O48:Q48"/>
    <mergeCell ref="R48:T48"/>
    <mergeCell ref="U48:U49"/>
    <mergeCell ref="B50:U50"/>
    <mergeCell ref="B51:F51"/>
    <mergeCell ref="G51:H51"/>
    <mergeCell ref="R43:T43"/>
    <mergeCell ref="B44:F44"/>
    <mergeCell ref="G44:N44"/>
    <mergeCell ref="O44:U44"/>
    <mergeCell ref="B46:F49"/>
    <mergeCell ref="G46:U46"/>
    <mergeCell ref="G47:H49"/>
    <mergeCell ref="I47:N47"/>
    <mergeCell ref="O47:U47"/>
    <mergeCell ref="I48:K48"/>
    <mergeCell ref="B43:D43"/>
    <mergeCell ref="E43:F43"/>
    <mergeCell ref="G43:H43"/>
    <mergeCell ref="I43:K43"/>
    <mergeCell ref="L43:N43"/>
    <mergeCell ref="O43:Q43"/>
    <mergeCell ref="R41:T41"/>
    <mergeCell ref="B42:D42"/>
    <mergeCell ref="E42:F42"/>
    <mergeCell ref="G42:H42"/>
    <mergeCell ref="I42:K42"/>
    <mergeCell ref="L42:N42"/>
    <mergeCell ref="O42:Q42"/>
    <mergeCell ref="R42:T42"/>
    <mergeCell ref="B41:D41"/>
    <mergeCell ref="E41:F41"/>
    <mergeCell ref="G41:H41"/>
    <mergeCell ref="I41:K41"/>
    <mergeCell ref="L41:N41"/>
    <mergeCell ref="O41:Q41"/>
    <mergeCell ref="R39:T39"/>
    <mergeCell ref="B40:D40"/>
    <mergeCell ref="E40:F40"/>
    <mergeCell ref="G40:H40"/>
    <mergeCell ref="I40:K40"/>
    <mergeCell ref="L40:N40"/>
    <mergeCell ref="O40:Q40"/>
    <mergeCell ref="B39:D39"/>
    <mergeCell ref="E39:F39"/>
    <mergeCell ref="G39:H39"/>
    <mergeCell ref="I39:K39"/>
    <mergeCell ref="L39:N39"/>
    <mergeCell ref="O39:Q39"/>
    <mergeCell ref="R37:T37"/>
    <mergeCell ref="B38:D38"/>
    <mergeCell ref="E38:F38"/>
    <mergeCell ref="G38:H38"/>
    <mergeCell ref="I38:K38"/>
    <mergeCell ref="L38:N38"/>
    <mergeCell ref="O38:Q38"/>
    <mergeCell ref="R38:T38"/>
    <mergeCell ref="B37:D37"/>
    <mergeCell ref="E37:F37"/>
    <mergeCell ref="G37:H37"/>
    <mergeCell ref="I37:K37"/>
    <mergeCell ref="L37:N37"/>
    <mergeCell ref="O37:Q37"/>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0:T30"/>
    <mergeCell ref="B31:D31"/>
    <mergeCell ref="B32:D32"/>
    <mergeCell ref="E32:F32"/>
    <mergeCell ref="G32:H32"/>
    <mergeCell ref="I32:K32"/>
    <mergeCell ref="L32:N32"/>
    <mergeCell ref="O32:Q32"/>
    <mergeCell ref="R32:T32"/>
    <mergeCell ref="B30:D30"/>
    <mergeCell ref="E30:F30"/>
    <mergeCell ref="G30:H30"/>
    <mergeCell ref="I30:K30"/>
    <mergeCell ref="L30:N30"/>
    <mergeCell ref="O30:Q30"/>
    <mergeCell ref="R28:T28"/>
    <mergeCell ref="B29:D29"/>
    <mergeCell ref="E29:F29"/>
    <mergeCell ref="G29:H29"/>
    <mergeCell ref="I29:K29"/>
    <mergeCell ref="L29:N29"/>
    <mergeCell ref="O29:Q29"/>
    <mergeCell ref="R29:T29"/>
    <mergeCell ref="B28:D28"/>
    <mergeCell ref="E28:F28"/>
    <mergeCell ref="G28:H28"/>
    <mergeCell ref="I28:K28"/>
    <mergeCell ref="L28:N28"/>
    <mergeCell ref="O28:Q28"/>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B25:D25"/>
    <mergeCell ref="E25:F25"/>
    <mergeCell ref="G25:H25"/>
    <mergeCell ref="I25:K25"/>
    <mergeCell ref="L25:N25"/>
    <mergeCell ref="O25:Q25"/>
    <mergeCell ref="R25:T25"/>
    <mergeCell ref="L22:N23"/>
    <mergeCell ref="O22:Q23"/>
    <mergeCell ref="R22:T23"/>
    <mergeCell ref="U22:U23"/>
    <mergeCell ref="B24:D24"/>
    <mergeCell ref="E24:F24"/>
    <mergeCell ref="G24:H24"/>
    <mergeCell ref="I24:K24"/>
    <mergeCell ref="L24:N24"/>
    <mergeCell ref="O24:Q24"/>
    <mergeCell ref="B18:F18"/>
    <mergeCell ref="G18:U18"/>
    <mergeCell ref="B19:U19"/>
    <mergeCell ref="B20:D23"/>
    <mergeCell ref="E20:F23"/>
    <mergeCell ref="G20:U20"/>
    <mergeCell ref="G21:H23"/>
    <mergeCell ref="I21:N21"/>
    <mergeCell ref="O21:U21"/>
    <mergeCell ref="I22:K23"/>
    <mergeCell ref="R24:T24"/>
    <mergeCell ref="B17:F17"/>
    <mergeCell ref="G17:U17"/>
    <mergeCell ref="B14:F14"/>
    <mergeCell ref="G14:U14"/>
    <mergeCell ref="B15:F15"/>
    <mergeCell ref="G15:H15"/>
    <mergeCell ref="I15:L15"/>
    <mergeCell ref="N15:Q15"/>
    <mergeCell ref="R15:S15"/>
    <mergeCell ref="T15:U15"/>
    <mergeCell ref="B7:U7"/>
    <mergeCell ref="B11:F11"/>
    <mergeCell ref="G11:U11"/>
    <mergeCell ref="B12:F12"/>
    <mergeCell ref="G12:U12"/>
    <mergeCell ref="B13:F13"/>
    <mergeCell ref="G13:U13"/>
    <mergeCell ref="B16:F16"/>
    <mergeCell ref="G16:H16"/>
    <mergeCell ref="I16:L16"/>
    <mergeCell ref="N16:Q16"/>
    <mergeCell ref="R16:U16"/>
  </mergeCells>
  <conditionalFormatting sqref="W25">
    <cfRule type="cellIs" dxfId="734" priority="62" operator="notEqual">
      <formula>0</formula>
    </cfRule>
    <cfRule type="cellIs" dxfId="733" priority="63" operator="greaterThan">
      <formula>0</formula>
    </cfRule>
  </conditionalFormatting>
  <conditionalFormatting sqref="Y25">
    <cfRule type="cellIs" dxfId="732" priority="60" operator="notEqual">
      <formula>0</formula>
    </cfRule>
  </conditionalFormatting>
  <conditionalFormatting sqref="AA25">
    <cfRule type="cellIs" dxfId="731" priority="61" operator="notEqual">
      <formula>0</formula>
    </cfRule>
  </conditionalFormatting>
  <conditionalFormatting sqref="Y29:Y30">
    <cfRule type="cellIs" dxfId="730" priority="22" operator="notEqual">
      <formula>0</formula>
    </cfRule>
  </conditionalFormatting>
  <conditionalFormatting sqref="AA29:AA30">
    <cfRule type="cellIs" dxfId="729" priority="23" operator="notEqual">
      <formula>0</formula>
    </cfRule>
  </conditionalFormatting>
  <conditionalFormatting sqref="W26:W27">
    <cfRule type="cellIs" dxfId="728" priority="28" operator="notEqual">
      <formula>0</formula>
    </cfRule>
    <cfRule type="cellIs" dxfId="727" priority="29" operator="greaterThan">
      <formula>0</formula>
    </cfRule>
  </conditionalFormatting>
  <conditionalFormatting sqref="Y26:Y27">
    <cfRule type="cellIs" dxfId="726" priority="26" operator="notEqual">
      <formula>0</formula>
    </cfRule>
  </conditionalFormatting>
  <conditionalFormatting sqref="AA26:AA27">
    <cfRule type="cellIs" dxfId="725" priority="27" operator="notEqual">
      <formula>0</formula>
    </cfRule>
  </conditionalFormatting>
  <conditionalFormatting sqref="W29:W30">
    <cfRule type="cellIs" dxfId="724" priority="24" operator="notEqual">
      <formula>0</formula>
    </cfRule>
    <cfRule type="cellIs" dxfId="723" priority="25" operator="greaterThan">
      <formula>0</formula>
    </cfRule>
  </conditionalFormatting>
  <conditionalFormatting sqref="W32:W33">
    <cfRule type="cellIs" dxfId="722" priority="20" operator="notEqual">
      <formula>0</formula>
    </cfRule>
    <cfRule type="cellIs" dxfId="721" priority="21" operator="greaterThan">
      <formula>0</formula>
    </cfRule>
  </conditionalFormatting>
  <conditionalFormatting sqref="Y32:Y33">
    <cfRule type="cellIs" dxfId="720" priority="18" operator="notEqual">
      <formula>0</formula>
    </cfRule>
  </conditionalFormatting>
  <conditionalFormatting sqref="AA32:AA33">
    <cfRule type="cellIs" dxfId="719" priority="19" operator="notEqual">
      <formula>0</formula>
    </cfRule>
  </conditionalFormatting>
  <conditionalFormatting sqref="W35:W36">
    <cfRule type="cellIs" dxfId="718" priority="16" operator="notEqual">
      <formula>0</formula>
    </cfRule>
    <cfRule type="cellIs" dxfId="717" priority="17" operator="greaterThan">
      <formula>0</formula>
    </cfRule>
  </conditionalFormatting>
  <conditionalFormatting sqref="Y35:Y36">
    <cfRule type="cellIs" dxfId="716" priority="14" operator="notEqual">
      <formula>0</formula>
    </cfRule>
  </conditionalFormatting>
  <conditionalFormatting sqref="AA35:AA36">
    <cfRule type="cellIs" dxfId="715" priority="15" operator="notEqual">
      <formula>0</formula>
    </cfRule>
  </conditionalFormatting>
  <conditionalFormatting sqref="W38">
    <cfRule type="cellIs" dxfId="714" priority="12" operator="notEqual">
      <formula>0</formula>
    </cfRule>
    <cfRule type="cellIs" dxfId="713" priority="13" operator="greaterThan">
      <formula>0</formula>
    </cfRule>
  </conditionalFormatting>
  <conditionalFormatting sqref="Y38">
    <cfRule type="cellIs" dxfId="712" priority="10" operator="notEqual">
      <formula>0</formula>
    </cfRule>
  </conditionalFormatting>
  <conditionalFormatting sqref="AA38">
    <cfRule type="cellIs" dxfId="711" priority="11" operator="notEqual">
      <formula>0</formula>
    </cfRule>
  </conditionalFormatting>
  <conditionalFormatting sqref="W40:W41">
    <cfRule type="cellIs" dxfId="710" priority="8" operator="notEqual">
      <formula>0</formula>
    </cfRule>
    <cfRule type="cellIs" dxfId="709" priority="9" operator="greaterThan">
      <formula>0</formula>
    </cfRule>
  </conditionalFormatting>
  <conditionalFormatting sqref="Y41">
    <cfRule type="cellIs" dxfId="708" priority="6" operator="notEqual">
      <formula>0</formula>
    </cfRule>
  </conditionalFormatting>
  <conditionalFormatting sqref="AA40:AA41">
    <cfRule type="cellIs" dxfId="707" priority="7" operator="notEqual">
      <formula>0</formula>
    </cfRule>
  </conditionalFormatting>
  <conditionalFormatting sqref="W43">
    <cfRule type="cellIs" dxfId="706" priority="4" operator="notEqual">
      <formula>0</formula>
    </cfRule>
    <cfRule type="cellIs" dxfId="705" priority="5" operator="greaterThan">
      <formula>0</formula>
    </cfRule>
  </conditionalFormatting>
  <conditionalFormatting sqref="Y43">
    <cfRule type="cellIs" dxfId="704" priority="2" operator="notEqual">
      <formula>0</formula>
    </cfRule>
  </conditionalFormatting>
  <conditionalFormatting sqref="AA43">
    <cfRule type="cellIs" dxfId="703" priority="3" operator="notEqual">
      <formula>0</formula>
    </cfRule>
  </conditionalFormatting>
  <conditionalFormatting sqref="Y40">
    <cfRule type="cellIs" dxfId="702" priority="1" operator="notEqual">
      <formula>0</formula>
    </cfRule>
  </conditionalFormatting>
  <pageMargins left="0.86614173228346458" right="0" top="0.15748031496062992" bottom="0.15748031496062992" header="0.15748031496062992" footer="0.15748031496062992"/>
  <pageSetup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6"/>
  <sheetViews>
    <sheetView zoomScale="80" zoomScaleNormal="80" workbookViewId="0">
      <selection activeCell="J116" sqref="B6:U116"/>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8.140625" style="45" customWidth="1"/>
    <col min="7" max="8" width="11.42578125" style="45"/>
    <col min="9" max="20" width="12.7109375" style="45" customWidth="1"/>
    <col min="21" max="21" width="12.85546875" style="45" customWidth="1"/>
    <col min="22" max="22" width="14.140625" style="45" customWidth="1"/>
    <col min="23" max="23" width="12.5703125" style="45" customWidth="1"/>
    <col min="24" max="24" width="14.140625" style="45" customWidth="1"/>
    <col min="25" max="26" width="15" style="45" customWidth="1"/>
    <col min="27" max="27" width="11.42578125" style="45"/>
    <col min="28" max="28" width="15.85546875" style="45" customWidth="1"/>
    <col min="29" max="29" width="16.5703125" style="45" customWidth="1"/>
    <col min="30" max="16384" width="11.42578125" style="45"/>
  </cols>
  <sheetData>
    <row r="1" spans="1:21" s="108" customFormat="1"/>
    <row r="2" spans="1:21" s="108" customFormat="1">
      <c r="F2" s="1"/>
      <c r="G2" s="1"/>
      <c r="H2" s="1"/>
      <c r="I2" s="1"/>
      <c r="J2" s="1"/>
      <c r="K2" s="1"/>
      <c r="L2" s="1"/>
      <c r="M2" s="1"/>
      <c r="N2" s="1"/>
      <c r="O2" s="1"/>
    </row>
    <row r="3" spans="1:21" s="110" customFormat="1">
      <c r="F3" s="1"/>
      <c r="G3" s="1"/>
      <c r="H3" s="1"/>
      <c r="I3" s="1"/>
      <c r="J3" s="1"/>
      <c r="K3" s="1"/>
      <c r="L3" s="1"/>
      <c r="M3" s="1"/>
      <c r="N3" s="1"/>
      <c r="O3" s="1"/>
    </row>
    <row r="4" spans="1:21" s="110" customFormat="1">
      <c r="F4" s="1"/>
      <c r="G4" s="1"/>
      <c r="H4" s="1"/>
      <c r="I4" s="1"/>
      <c r="J4" s="1"/>
      <c r="K4" s="1"/>
      <c r="L4" s="1"/>
      <c r="M4" s="1"/>
      <c r="N4" s="1"/>
      <c r="O4" s="1"/>
    </row>
    <row r="5" spans="1:21" s="110" customFormat="1">
      <c r="F5" s="1"/>
      <c r="G5" s="1"/>
      <c r="H5" s="1"/>
      <c r="I5" s="1"/>
      <c r="J5" s="1"/>
      <c r="K5" s="1"/>
      <c r="L5" s="1"/>
      <c r="M5" s="1"/>
      <c r="N5" s="1"/>
      <c r="O5" s="1"/>
    </row>
    <row r="6" spans="1:21" s="110" customFormat="1">
      <c r="F6" s="1"/>
      <c r="G6" s="1"/>
      <c r="H6" s="1"/>
      <c r="I6" s="1"/>
      <c r="J6" s="1"/>
      <c r="K6" s="1"/>
      <c r="L6" s="1"/>
      <c r="M6" s="1"/>
      <c r="N6" s="1"/>
      <c r="O6" s="1"/>
    </row>
    <row r="7" spans="1:21" s="108" customFormat="1" ht="25.5">
      <c r="B7" s="610" t="s">
        <v>124</v>
      </c>
      <c r="C7" s="610"/>
      <c r="D7" s="610"/>
      <c r="E7" s="610"/>
      <c r="F7" s="610"/>
      <c r="G7" s="610"/>
      <c r="H7" s="610"/>
      <c r="I7" s="610"/>
      <c r="J7" s="610"/>
      <c r="K7" s="610"/>
      <c r="L7" s="610"/>
      <c r="M7" s="610"/>
      <c r="N7" s="610"/>
      <c r="O7" s="610"/>
      <c r="P7" s="610"/>
      <c r="Q7" s="610"/>
      <c r="R7" s="610"/>
      <c r="S7" s="610"/>
      <c r="T7" s="610"/>
      <c r="U7" s="610"/>
    </row>
    <row r="8" spans="1:21" s="108" customFormat="1">
      <c r="F8" s="108" t="s">
        <v>1</v>
      </c>
    </row>
    <row r="9" spans="1:21" s="108" customFormat="1" ht="21.75">
      <c r="B9" s="2"/>
      <c r="C9" s="2"/>
      <c r="D9" s="2"/>
      <c r="E9" s="2"/>
      <c r="F9" s="2"/>
      <c r="G9" s="2"/>
      <c r="H9" s="2"/>
      <c r="I9" s="2"/>
      <c r="J9" s="2"/>
      <c r="K9" s="2"/>
      <c r="L9" s="2"/>
      <c r="M9" s="2"/>
      <c r="N9" s="2"/>
      <c r="O9" s="2"/>
      <c r="P9" s="2"/>
      <c r="Q9" s="2"/>
      <c r="R9" s="2"/>
      <c r="S9" s="2"/>
      <c r="T9" s="2"/>
      <c r="U9" s="2"/>
    </row>
    <row r="10" spans="1:21" s="108" customFormat="1" ht="15.75" thickBot="1">
      <c r="B10" s="109"/>
      <c r="C10" s="109"/>
      <c r="D10" s="109"/>
      <c r="E10" s="109"/>
      <c r="F10" s="109"/>
      <c r="G10" s="109"/>
      <c r="H10" s="109"/>
      <c r="I10" s="109"/>
      <c r="J10" s="109"/>
      <c r="K10" s="109"/>
      <c r="L10" s="109"/>
      <c r="M10" s="109"/>
      <c r="N10" s="109"/>
      <c r="O10" s="109"/>
      <c r="P10" s="109"/>
      <c r="Q10" s="109"/>
      <c r="R10" s="109"/>
      <c r="S10" s="109"/>
      <c r="T10" s="109"/>
      <c r="U10" s="109"/>
    </row>
    <row r="11" spans="1:21" ht="15" customHeight="1">
      <c r="B11" s="611" t="s">
        <v>2</v>
      </c>
      <c r="C11" s="612"/>
      <c r="D11" s="612"/>
      <c r="E11" s="612"/>
      <c r="F11" s="613"/>
      <c r="G11" s="660" t="s">
        <v>141</v>
      </c>
      <c r="H11" s="660"/>
      <c r="I11" s="660"/>
      <c r="J11" s="660"/>
      <c r="K11" s="660"/>
      <c r="L11" s="660"/>
      <c r="M11" s="660"/>
      <c r="N11" s="660"/>
      <c r="O11" s="660"/>
      <c r="P11" s="660"/>
      <c r="Q11" s="660"/>
      <c r="R11" s="660"/>
      <c r="S11" s="660"/>
      <c r="T11" s="660"/>
      <c r="U11" s="661"/>
    </row>
    <row r="12" spans="1:21" ht="15" customHeight="1">
      <c r="A12" s="47"/>
      <c r="B12" s="614" t="s">
        <v>3</v>
      </c>
      <c r="C12" s="615"/>
      <c r="D12" s="615"/>
      <c r="E12" s="615"/>
      <c r="F12" s="616"/>
      <c r="G12" s="617" t="s">
        <v>71</v>
      </c>
      <c r="H12" s="618"/>
      <c r="I12" s="618"/>
      <c r="J12" s="618"/>
      <c r="K12" s="618"/>
      <c r="L12" s="618"/>
      <c r="M12" s="618"/>
      <c r="N12" s="618"/>
      <c r="O12" s="618"/>
      <c r="P12" s="618"/>
      <c r="Q12" s="618"/>
      <c r="R12" s="618"/>
      <c r="S12" s="618"/>
      <c r="T12" s="618"/>
      <c r="U12" s="619"/>
    </row>
    <row r="13" spans="1:21">
      <c r="A13" s="47"/>
      <c r="B13" s="611" t="s">
        <v>4</v>
      </c>
      <c r="C13" s="612"/>
      <c r="D13" s="612"/>
      <c r="E13" s="612"/>
      <c r="F13" s="613"/>
      <c r="G13" s="620" t="s">
        <v>72</v>
      </c>
      <c r="H13" s="621"/>
      <c r="I13" s="621"/>
      <c r="J13" s="621"/>
      <c r="K13" s="621"/>
      <c r="L13" s="621"/>
      <c r="M13" s="621"/>
      <c r="N13" s="621"/>
      <c r="O13" s="621"/>
      <c r="P13" s="621"/>
      <c r="Q13" s="621"/>
      <c r="R13" s="621"/>
      <c r="S13" s="621"/>
      <c r="T13" s="621"/>
      <c r="U13" s="622"/>
    </row>
    <row r="14" spans="1:21" ht="26.25" customHeight="1">
      <c r="A14" s="47"/>
      <c r="B14" s="611" t="s">
        <v>5</v>
      </c>
      <c r="C14" s="612"/>
      <c r="D14" s="612"/>
      <c r="E14" s="612"/>
      <c r="F14" s="613"/>
      <c r="G14" s="620" t="s">
        <v>73</v>
      </c>
      <c r="H14" s="621"/>
      <c r="I14" s="621"/>
      <c r="J14" s="621"/>
      <c r="K14" s="621"/>
      <c r="L14" s="621"/>
      <c r="M14" s="621"/>
      <c r="N14" s="621"/>
      <c r="O14" s="621"/>
      <c r="P14" s="621"/>
      <c r="Q14" s="621"/>
      <c r="R14" s="621"/>
      <c r="S14" s="621"/>
      <c r="T14" s="621"/>
      <c r="U14" s="622"/>
    </row>
    <row r="15" spans="1:21" ht="30.75" customHeight="1">
      <c r="A15" s="47"/>
      <c r="B15" s="611" t="s">
        <v>6</v>
      </c>
      <c r="C15" s="612"/>
      <c r="D15" s="612"/>
      <c r="E15" s="612"/>
      <c r="F15" s="613"/>
      <c r="G15" s="636" t="s">
        <v>7</v>
      </c>
      <c r="H15" s="637"/>
      <c r="I15" s="574"/>
      <c r="J15" s="575"/>
      <c r="K15" s="575"/>
      <c r="L15" s="576"/>
      <c r="M15" s="3" t="s">
        <v>8</v>
      </c>
      <c r="N15" s="574">
        <v>688804.23</v>
      </c>
      <c r="O15" s="575"/>
      <c r="P15" s="575"/>
      <c r="Q15" s="576"/>
      <c r="R15" s="577" t="s">
        <v>9</v>
      </c>
      <c r="S15" s="578"/>
      <c r="T15" s="579">
        <v>0</v>
      </c>
      <c r="U15" s="580"/>
    </row>
    <row r="16" spans="1:21" ht="18.75" customHeight="1">
      <c r="A16" s="47"/>
      <c r="B16" s="611" t="s">
        <v>10</v>
      </c>
      <c r="C16" s="612"/>
      <c r="D16" s="612"/>
      <c r="E16" s="612"/>
      <c r="F16" s="613"/>
      <c r="G16" s="623" t="s">
        <v>7</v>
      </c>
      <c r="H16" s="624"/>
      <c r="I16" s="579"/>
      <c r="J16" s="625"/>
      <c r="K16" s="625"/>
      <c r="L16" s="626"/>
      <c r="M16" s="3" t="s">
        <v>8</v>
      </c>
      <c r="N16" s="627"/>
      <c r="O16" s="628"/>
      <c r="P16" s="628"/>
      <c r="Q16" s="629"/>
      <c r="R16" s="630"/>
      <c r="S16" s="631"/>
      <c r="T16" s="631"/>
      <c r="U16" s="632"/>
    </row>
    <row r="17" spans="1:32" ht="15.75" customHeight="1" thickBot="1">
      <c r="A17" s="47"/>
      <c r="B17" s="611" t="s">
        <v>11</v>
      </c>
      <c r="C17" s="612"/>
      <c r="D17" s="612"/>
      <c r="E17" s="612"/>
      <c r="F17" s="613"/>
      <c r="G17" s="761" t="s">
        <v>111</v>
      </c>
      <c r="H17" s="762"/>
      <c r="I17" s="762"/>
      <c r="J17" s="762"/>
      <c r="K17" s="762"/>
      <c r="L17" s="762"/>
      <c r="M17" s="762"/>
      <c r="N17" s="762"/>
      <c r="O17" s="762"/>
      <c r="P17" s="762"/>
      <c r="Q17" s="762"/>
      <c r="R17" s="762"/>
      <c r="S17" s="762"/>
      <c r="T17" s="762"/>
      <c r="U17" s="763"/>
    </row>
    <row r="18" spans="1:32" ht="15.75" customHeight="1" thickBot="1">
      <c r="A18" s="47"/>
      <c r="B18" s="591" t="s">
        <v>12</v>
      </c>
      <c r="C18" s="592"/>
      <c r="D18" s="592"/>
      <c r="E18" s="592"/>
      <c r="F18" s="593"/>
      <c r="G18" s="594" t="s">
        <v>75</v>
      </c>
      <c r="H18" s="595"/>
      <c r="I18" s="595"/>
      <c r="J18" s="595"/>
      <c r="K18" s="595"/>
      <c r="L18" s="595"/>
      <c r="M18" s="595"/>
      <c r="N18" s="595"/>
      <c r="O18" s="595"/>
      <c r="P18" s="595"/>
      <c r="Q18" s="595"/>
      <c r="R18" s="595"/>
      <c r="S18" s="595"/>
      <c r="T18" s="595"/>
      <c r="U18" s="596"/>
    </row>
    <row r="19" spans="1:32" ht="15.75" thickBot="1">
      <c r="B19" s="501"/>
      <c r="C19" s="501"/>
      <c r="D19" s="501"/>
      <c r="E19" s="501"/>
      <c r="F19" s="501"/>
      <c r="G19" s="501"/>
      <c r="H19" s="501"/>
      <c r="I19" s="501"/>
      <c r="J19" s="501"/>
      <c r="K19" s="501"/>
      <c r="L19" s="501"/>
      <c r="M19" s="501"/>
      <c r="N19" s="501"/>
      <c r="O19" s="501"/>
      <c r="P19" s="501"/>
      <c r="Q19" s="501"/>
      <c r="R19" s="501"/>
      <c r="S19" s="501"/>
      <c r="T19" s="501"/>
      <c r="U19" s="501"/>
    </row>
    <row r="20" spans="1:32" ht="16.5" thickBot="1">
      <c r="A20" s="47"/>
      <c r="B20" s="521" t="s">
        <v>13</v>
      </c>
      <c r="C20" s="521"/>
      <c r="D20" s="522"/>
      <c r="E20" s="521" t="s">
        <v>14</v>
      </c>
      <c r="F20" s="522"/>
      <c r="G20" s="526" t="s">
        <v>15</v>
      </c>
      <c r="H20" s="527"/>
      <c r="I20" s="527"/>
      <c r="J20" s="527"/>
      <c r="K20" s="527"/>
      <c r="L20" s="527"/>
      <c r="M20" s="527"/>
      <c r="N20" s="527"/>
      <c r="O20" s="527"/>
      <c r="P20" s="527"/>
      <c r="Q20" s="527"/>
      <c r="R20" s="527"/>
      <c r="S20" s="527"/>
      <c r="T20" s="527"/>
      <c r="U20" s="528"/>
    </row>
    <row r="21" spans="1:32" ht="15.75" customHeight="1" thickBot="1">
      <c r="A21" s="47"/>
      <c r="B21" s="524"/>
      <c r="C21" s="524"/>
      <c r="D21" s="525"/>
      <c r="E21" s="524"/>
      <c r="F21" s="525"/>
      <c r="G21" s="529" t="s">
        <v>16</v>
      </c>
      <c r="H21" s="530"/>
      <c r="I21" s="756" t="s">
        <v>85</v>
      </c>
      <c r="J21" s="757"/>
      <c r="K21" s="757"/>
      <c r="L21" s="757"/>
      <c r="M21" s="757"/>
      <c r="N21" s="757"/>
      <c r="O21" s="756" t="s">
        <v>86</v>
      </c>
      <c r="P21" s="757"/>
      <c r="Q21" s="757"/>
      <c r="R21" s="757"/>
      <c r="S21" s="757"/>
      <c r="T21" s="757"/>
      <c r="U21" s="757"/>
    </row>
    <row r="22" spans="1:32">
      <c r="A22" s="47"/>
      <c r="B22" s="524"/>
      <c r="C22" s="524"/>
      <c r="D22" s="525"/>
      <c r="E22" s="524"/>
      <c r="F22" s="525"/>
      <c r="G22" s="531"/>
      <c r="H22" s="532"/>
      <c r="I22" s="529" t="s">
        <v>19</v>
      </c>
      <c r="J22" s="568"/>
      <c r="K22" s="568"/>
      <c r="L22" s="529" t="s">
        <v>20</v>
      </c>
      <c r="M22" s="568"/>
      <c r="N22" s="530"/>
      <c r="O22" s="572" t="s">
        <v>19</v>
      </c>
      <c r="P22" s="573"/>
      <c r="Q22" s="573"/>
      <c r="R22" s="529" t="s">
        <v>20</v>
      </c>
      <c r="S22" s="568"/>
      <c r="T22" s="568"/>
      <c r="U22" s="508" t="s">
        <v>21</v>
      </c>
      <c r="V22" s="602" t="s">
        <v>132</v>
      </c>
      <c r="W22" s="603"/>
      <c r="X22" s="602" t="s">
        <v>133</v>
      </c>
      <c r="Y22" s="603"/>
      <c r="Z22" s="606" t="s">
        <v>134</v>
      </c>
      <c r="AA22" s="607"/>
      <c r="AB22" s="606" t="s">
        <v>135</v>
      </c>
      <c r="AC22" s="752"/>
      <c r="AD22" s="602" t="s">
        <v>136</v>
      </c>
      <c r="AE22" s="603"/>
    </row>
    <row r="23" spans="1:32" ht="15.75" thickBot="1">
      <c r="A23" s="47"/>
      <c r="B23" s="597"/>
      <c r="C23" s="597"/>
      <c r="D23" s="598"/>
      <c r="E23" s="524"/>
      <c r="F23" s="525"/>
      <c r="G23" s="569"/>
      <c r="H23" s="571"/>
      <c r="I23" s="569"/>
      <c r="J23" s="570"/>
      <c r="K23" s="570"/>
      <c r="L23" s="569"/>
      <c r="M23" s="570"/>
      <c r="N23" s="571"/>
      <c r="O23" s="569"/>
      <c r="P23" s="570"/>
      <c r="Q23" s="570"/>
      <c r="R23" s="569"/>
      <c r="S23" s="570"/>
      <c r="T23" s="570"/>
      <c r="U23" s="509"/>
      <c r="V23" s="604"/>
      <c r="W23" s="605"/>
      <c r="X23" s="604"/>
      <c r="Y23" s="605"/>
      <c r="Z23" s="608"/>
      <c r="AA23" s="609"/>
      <c r="AB23" s="608"/>
      <c r="AC23" s="753"/>
      <c r="AD23" s="604"/>
      <c r="AE23" s="605"/>
    </row>
    <row r="24" spans="1:32" s="112" customFormat="1">
      <c r="A24" s="111"/>
      <c r="B24" s="581" t="s">
        <v>22</v>
      </c>
      <c r="C24" s="582"/>
      <c r="D24" s="583"/>
      <c r="E24" s="584"/>
      <c r="F24" s="585"/>
      <c r="G24" s="586"/>
      <c r="H24" s="587"/>
      <c r="I24" s="588"/>
      <c r="J24" s="587"/>
      <c r="K24" s="585"/>
      <c r="L24" s="782"/>
      <c r="M24" s="783"/>
      <c r="N24" s="783"/>
      <c r="O24" s="771"/>
      <c r="P24" s="772"/>
      <c r="Q24" s="773"/>
      <c r="R24" s="784"/>
      <c r="S24" s="772"/>
      <c r="T24" s="772"/>
      <c r="U24" s="114"/>
    </row>
    <row r="25" spans="1:32" s="112" customFormat="1">
      <c r="A25" s="111"/>
      <c r="B25" s="538" t="s">
        <v>23</v>
      </c>
      <c r="C25" s="539"/>
      <c r="D25" s="540"/>
      <c r="E25" s="541" t="s">
        <v>24</v>
      </c>
      <c r="F25" s="542"/>
      <c r="G25" s="513">
        <v>950</v>
      </c>
      <c r="H25" s="513"/>
      <c r="I25" s="662">
        <f>+'ENERO 2019 (2)'!I25:K25+'FEBRERRO 2019  (2)'!I25:K25+'MARZO 2019 (3)'!I25:K25</f>
        <v>180</v>
      </c>
      <c r="J25" s="663"/>
      <c r="K25" s="664"/>
      <c r="L25" s="717">
        <f>+'ENERO 2019 (2)'!L25:N25+'FEBRERRO 2019  (2)'!L25:N25+'MARZO 2019 (3)'!L25:N25</f>
        <v>427</v>
      </c>
      <c r="M25" s="718"/>
      <c r="N25" s="718"/>
      <c r="O25" s="760">
        <f>+'MARZO 2019 (3)'!O25</f>
        <v>180</v>
      </c>
      <c r="P25" s="696"/>
      <c r="Q25" s="711"/>
      <c r="R25" s="694">
        <f>+'MARZO 2019 (3)'!R25:T25</f>
        <v>427</v>
      </c>
      <c r="S25" s="696"/>
      <c r="T25" s="696"/>
      <c r="U25" s="115">
        <f>+R25/G25</f>
        <v>0.4494736842105263</v>
      </c>
      <c r="V25" s="392">
        <f>+'ENERO 2019 (2)'!I25+'FEBRERRO 2019  (2)'!I25+'MARZO 2019 (3)'!I25</f>
        <v>180</v>
      </c>
      <c r="W25" s="392">
        <f>+I25-V25</f>
        <v>0</v>
      </c>
      <c r="X25" s="392">
        <f>+'ENERO 2019 (2)'!L25+'FEBRERRO 2019  (2)'!L25+'MARZO 2019 (3)'!L25</f>
        <v>427</v>
      </c>
      <c r="Y25" s="392">
        <f>+L25-X25</f>
        <v>0</v>
      </c>
      <c r="Z25" s="384">
        <f>+'MARZO 2019 (3)'!O25</f>
        <v>180</v>
      </c>
      <c r="AA25" s="392">
        <f>+O25-Z25</f>
        <v>0</v>
      </c>
      <c r="AB25" s="384">
        <f>+'MARZO 2019 (3)'!R25</f>
        <v>427</v>
      </c>
      <c r="AC25" s="392">
        <f>+R25-AB25</f>
        <v>0</v>
      </c>
      <c r="AD25" s="375">
        <f>+R25/G25</f>
        <v>0.4494736842105263</v>
      </c>
      <c r="AE25" s="393">
        <f>+U25-AD25</f>
        <v>0</v>
      </c>
    </row>
    <row r="26" spans="1:32" s="112" customFormat="1">
      <c r="A26" s="113"/>
      <c r="B26" s="538" t="s">
        <v>58</v>
      </c>
      <c r="C26" s="553"/>
      <c r="D26" s="554"/>
      <c r="E26" s="541" t="s">
        <v>25</v>
      </c>
      <c r="F26" s="542"/>
      <c r="G26" s="551">
        <v>398</v>
      </c>
      <c r="H26" s="513"/>
      <c r="I26" s="662">
        <f>+'ENERO 2019 (2)'!I26:K26+'FEBRERRO 2019  (2)'!I26:K26+'MARZO 2019 (3)'!I26:K26</f>
        <v>103</v>
      </c>
      <c r="J26" s="663"/>
      <c r="K26" s="664"/>
      <c r="L26" s="717">
        <f>+'ENERO 2019 (2)'!L26:N26+'FEBRERRO 2019  (2)'!L26:N26+'MARZO 2019 (3)'!L26:N26</f>
        <v>287</v>
      </c>
      <c r="M26" s="718"/>
      <c r="N26" s="718"/>
      <c r="O26" s="760">
        <f>+'MARZO 2019 (3)'!O26</f>
        <v>103</v>
      </c>
      <c r="P26" s="696"/>
      <c r="Q26" s="711"/>
      <c r="R26" s="694">
        <v>287</v>
      </c>
      <c r="S26" s="694"/>
      <c r="T26" s="694"/>
      <c r="U26" s="115">
        <f t="shared" ref="U26:U43" si="0">+R26/G26</f>
        <v>0.72110552763819091</v>
      </c>
      <c r="V26" s="392">
        <f>+'ENERO 2019 (2)'!I26+'FEBRERRO 2019  (2)'!I26+'MARZO 2019 (3)'!I26</f>
        <v>103</v>
      </c>
      <c r="W26" s="392">
        <f t="shared" ref="W26:W27" si="1">+I26-V26</f>
        <v>0</v>
      </c>
      <c r="X26" s="392">
        <f>+'ENERO 2019 (2)'!L26+'FEBRERRO 2019  (2)'!L26+'MARZO 2019 (3)'!L26</f>
        <v>287</v>
      </c>
      <c r="Y26" s="392">
        <f t="shared" ref="Y26:Y27" si="2">+L26-X26</f>
        <v>0</v>
      </c>
      <c r="Z26" s="384">
        <f>+'MARZO 2019 (3)'!O26</f>
        <v>103</v>
      </c>
      <c r="AA26" s="392">
        <f t="shared" ref="AA26:AA27" si="3">+O26-Z26</f>
        <v>0</v>
      </c>
      <c r="AB26" s="384">
        <f>+'MARZO 2019 (3)'!R26</f>
        <v>287</v>
      </c>
      <c r="AC26" s="392">
        <f t="shared" ref="AC26:AC27" si="4">+R26-AB26</f>
        <v>0</v>
      </c>
      <c r="AD26" s="375">
        <f t="shared" ref="AD26:AD27" si="5">+R26/G26</f>
        <v>0.72110552763819091</v>
      </c>
      <c r="AE26" s="393">
        <f t="shared" ref="AE26:AE27" si="6">+U26-AD26</f>
        <v>0</v>
      </c>
    </row>
    <row r="27" spans="1:32" s="112" customFormat="1">
      <c r="A27" s="111"/>
      <c r="B27" s="538" t="s">
        <v>26</v>
      </c>
      <c r="C27" s="539"/>
      <c r="D27" s="540"/>
      <c r="E27" s="541" t="s">
        <v>25</v>
      </c>
      <c r="F27" s="542"/>
      <c r="G27" s="513">
        <v>1570</v>
      </c>
      <c r="H27" s="514"/>
      <c r="I27" s="662">
        <f>+'ENERO 2019 (2)'!I27:K27+'FEBRERRO 2019  (2)'!I27:K27+'MARZO 2019 (3)'!I27:K27</f>
        <v>390</v>
      </c>
      <c r="J27" s="663"/>
      <c r="K27" s="664"/>
      <c r="L27" s="717">
        <f>+'ENERO 2019 (2)'!L27:N27+'FEBRERRO 2019  (2)'!L27:N27+'MARZO 2019 (3)'!L27:N27</f>
        <v>997</v>
      </c>
      <c r="M27" s="718"/>
      <c r="N27" s="718"/>
      <c r="O27" s="760">
        <f>+'MARZO 2019 (3)'!O27</f>
        <v>390</v>
      </c>
      <c r="P27" s="696"/>
      <c r="Q27" s="711"/>
      <c r="R27" s="694">
        <f>+'MARZO 2019 (3)'!R27:T27</f>
        <v>997</v>
      </c>
      <c r="S27" s="696"/>
      <c r="T27" s="696"/>
      <c r="U27" s="115">
        <f t="shared" si="0"/>
        <v>0.63503184713375793</v>
      </c>
      <c r="V27" s="392">
        <f>+'ENERO 2019 (2)'!I27+'FEBRERRO 2019  (2)'!I27+'MARZO 2019 (3)'!I27</f>
        <v>390</v>
      </c>
      <c r="W27" s="392">
        <f t="shared" si="1"/>
        <v>0</v>
      </c>
      <c r="X27" s="392">
        <f>+'ENERO 2019 (2)'!L27+'FEBRERRO 2019  (2)'!L27+'MARZO 2019 (3)'!L27</f>
        <v>997</v>
      </c>
      <c r="Y27" s="392">
        <f t="shared" si="2"/>
        <v>0</v>
      </c>
      <c r="Z27" s="384">
        <f>+'MARZO 2019 (3)'!O27</f>
        <v>390</v>
      </c>
      <c r="AA27" s="392">
        <f t="shared" si="3"/>
        <v>0</v>
      </c>
      <c r="AB27" s="384">
        <f>+'MARZO 2019 (3)'!R27</f>
        <v>997</v>
      </c>
      <c r="AC27" s="392">
        <f t="shared" si="4"/>
        <v>0</v>
      </c>
      <c r="AD27" s="375">
        <f t="shared" si="5"/>
        <v>0.63503184713375793</v>
      </c>
      <c r="AE27" s="393">
        <f t="shared" si="6"/>
        <v>0</v>
      </c>
    </row>
    <row r="28" spans="1:32" s="112" customFormat="1">
      <c r="A28" s="111"/>
      <c r="B28" s="548" t="s">
        <v>27</v>
      </c>
      <c r="C28" s="556"/>
      <c r="D28" s="557"/>
      <c r="E28" s="566"/>
      <c r="F28" s="567"/>
      <c r="G28" s="513"/>
      <c r="H28" s="513"/>
      <c r="I28" s="665"/>
      <c r="J28" s="668"/>
      <c r="K28" s="673"/>
      <c r="L28" s="701"/>
      <c r="M28" s="701"/>
      <c r="N28" s="701"/>
      <c r="O28" s="710"/>
      <c r="P28" s="694"/>
      <c r="Q28" s="712"/>
      <c r="R28" s="774"/>
      <c r="S28" s="775"/>
      <c r="T28" s="776"/>
      <c r="U28" s="115"/>
    </row>
    <row r="29" spans="1:32" s="112" customFormat="1" ht="15" customHeight="1">
      <c r="A29" s="111"/>
      <c r="B29" s="538" t="s">
        <v>28</v>
      </c>
      <c r="C29" s="553"/>
      <c r="D29" s="554"/>
      <c r="E29" s="541" t="s">
        <v>24</v>
      </c>
      <c r="F29" s="542"/>
      <c r="G29" s="551">
        <v>750</v>
      </c>
      <c r="H29" s="513"/>
      <c r="I29" s="662">
        <f>+'ENERO 2019 (2)'!I29:K29+'FEBRERRO 2019  (2)'!I29:K29+'MARZO 2019 (3)'!I29:K29</f>
        <v>255</v>
      </c>
      <c r="J29" s="663"/>
      <c r="K29" s="664"/>
      <c r="L29" s="717">
        <f>+'ENERO 2019 (2)'!L29:N29+'FEBRERRO 2019  (2)'!L29:N29+'MARZO 2019 (3)'!L29:N29</f>
        <v>200</v>
      </c>
      <c r="M29" s="718"/>
      <c r="N29" s="718"/>
      <c r="O29" s="760">
        <f>+'MARZO 2019 (3)'!O29</f>
        <v>255</v>
      </c>
      <c r="P29" s="696"/>
      <c r="Q29" s="711"/>
      <c r="R29" s="777">
        <v>200</v>
      </c>
      <c r="S29" s="778"/>
      <c r="T29" s="696"/>
      <c r="U29" s="115">
        <f t="shared" si="0"/>
        <v>0.26666666666666666</v>
      </c>
      <c r="V29" s="392">
        <f>+'ENERO 2019 (2)'!I29+'FEBRERRO 2019  (2)'!I29+'MARZO 2019 (3)'!I29</f>
        <v>255</v>
      </c>
      <c r="W29" s="392">
        <f t="shared" ref="W29:W30" si="7">+I29-V29</f>
        <v>0</v>
      </c>
      <c r="X29" s="392">
        <f>+'ENERO 2019 (2)'!L29+'FEBRERRO 2019  (2)'!L29+'MARZO 2019 (3)'!L29</f>
        <v>200</v>
      </c>
      <c r="Y29" s="392">
        <f t="shared" ref="Y29:Y30" si="8">+L29-X29</f>
        <v>0</v>
      </c>
      <c r="Z29" s="384">
        <f>+'MARZO 2019 (3)'!O29</f>
        <v>255</v>
      </c>
      <c r="AA29" s="392">
        <f t="shared" ref="AA29:AA30" si="9">+O29-Z29</f>
        <v>0</v>
      </c>
      <c r="AB29" s="384">
        <f>+'MARZO 2019 (3)'!R29</f>
        <v>200</v>
      </c>
      <c r="AC29" s="392">
        <f t="shared" ref="AC29:AC30" si="10">+R29-AB29</f>
        <v>0</v>
      </c>
      <c r="AD29" s="375">
        <f t="shared" ref="AD29:AD30" si="11">+R29/G29</f>
        <v>0.26666666666666666</v>
      </c>
      <c r="AE29" s="393">
        <f t="shared" ref="AE29:AE30" si="12">+U29-AD29</f>
        <v>0</v>
      </c>
    </row>
    <row r="30" spans="1:32" s="112" customFormat="1" ht="15" customHeight="1">
      <c r="A30" s="111"/>
      <c r="B30" s="538" t="s">
        <v>29</v>
      </c>
      <c r="C30" s="553"/>
      <c r="D30" s="554"/>
      <c r="E30" s="541" t="s">
        <v>25</v>
      </c>
      <c r="F30" s="542"/>
      <c r="G30" s="551">
        <v>85</v>
      </c>
      <c r="H30" s="513"/>
      <c r="I30" s="662">
        <f>+'ENERO 2019 (2)'!I30:K30+'FEBRERRO 2019  (2)'!I30:K30+'MARZO 2019 (3)'!I30:K30</f>
        <v>14</v>
      </c>
      <c r="J30" s="663"/>
      <c r="K30" s="664"/>
      <c r="L30" s="717">
        <f>+'ENERO 2019 (2)'!L30:N30+'FEBRERRO 2019  (2)'!L30:N30+'MARZO 2019 (3)'!L30:N30</f>
        <v>15</v>
      </c>
      <c r="M30" s="718"/>
      <c r="N30" s="718"/>
      <c r="O30" s="760">
        <f>+'MARZO 2019 (3)'!O30</f>
        <v>14</v>
      </c>
      <c r="P30" s="696"/>
      <c r="Q30" s="711"/>
      <c r="R30" s="777">
        <v>15</v>
      </c>
      <c r="S30" s="778"/>
      <c r="T30" s="696"/>
      <c r="U30" s="115">
        <f t="shared" si="0"/>
        <v>0.17647058823529413</v>
      </c>
      <c r="V30" s="392">
        <f>+'ENERO 2019 (2)'!I30+'FEBRERRO 2019  (2)'!I30+'MARZO 2019 (3)'!I30</f>
        <v>14</v>
      </c>
      <c r="W30" s="392">
        <f t="shared" si="7"/>
        <v>0</v>
      </c>
      <c r="X30" s="392">
        <f>+'ENERO 2019 (2)'!L30+'FEBRERRO 2019  (2)'!L30+'MARZO 2019 (3)'!L30</f>
        <v>15</v>
      </c>
      <c r="Y30" s="392">
        <f t="shared" si="8"/>
        <v>0</v>
      </c>
      <c r="Z30" s="384">
        <f>+'MARZO 2019 (3)'!O30</f>
        <v>14</v>
      </c>
      <c r="AA30" s="392">
        <f t="shared" si="9"/>
        <v>0</v>
      </c>
      <c r="AB30" s="384">
        <f>+'MARZO 2019 (3)'!R30</f>
        <v>15</v>
      </c>
      <c r="AC30" s="392">
        <f t="shared" si="10"/>
        <v>0</v>
      </c>
      <c r="AD30" s="375">
        <f t="shared" si="11"/>
        <v>0.17647058823529413</v>
      </c>
      <c r="AE30" s="393">
        <f t="shared" si="12"/>
        <v>0</v>
      </c>
    </row>
    <row r="31" spans="1:32" s="112" customFormat="1" ht="15" customHeight="1">
      <c r="A31" s="111"/>
      <c r="B31" s="548" t="s">
        <v>30</v>
      </c>
      <c r="C31" s="556"/>
      <c r="D31" s="557"/>
      <c r="E31" s="116"/>
      <c r="F31" s="117"/>
      <c r="G31" s="118"/>
      <c r="H31" s="119"/>
      <c r="I31" s="120"/>
      <c r="J31" s="121"/>
      <c r="K31" s="122"/>
      <c r="L31" s="409"/>
      <c r="M31" s="409"/>
      <c r="N31" s="409"/>
      <c r="O31" s="407"/>
      <c r="P31" s="406"/>
      <c r="Q31" s="408"/>
      <c r="R31" s="779"/>
      <c r="S31" s="779"/>
      <c r="T31" s="779"/>
      <c r="U31" s="115"/>
      <c r="AF31" s="392"/>
    </row>
    <row r="32" spans="1:32" s="112" customFormat="1" ht="15" customHeight="1">
      <c r="A32" s="111"/>
      <c r="B32" s="538" t="s">
        <v>28</v>
      </c>
      <c r="C32" s="553"/>
      <c r="D32" s="554"/>
      <c r="E32" s="541" t="s">
        <v>24</v>
      </c>
      <c r="F32" s="542"/>
      <c r="G32" s="551">
        <v>350</v>
      </c>
      <c r="H32" s="513"/>
      <c r="I32" s="662">
        <f>+'ENERO 2019 (2)'!I32:K32+'FEBRERRO 2019  (2)'!I32:K32+'MARZO 2019 (3)'!I32:K32</f>
        <v>0</v>
      </c>
      <c r="J32" s="663"/>
      <c r="K32" s="664"/>
      <c r="L32" s="701">
        <v>0</v>
      </c>
      <c r="M32" s="701"/>
      <c r="N32" s="701"/>
      <c r="O32" s="710">
        <v>0</v>
      </c>
      <c r="P32" s="694"/>
      <c r="Q32" s="712"/>
      <c r="R32" s="777">
        <v>0</v>
      </c>
      <c r="S32" s="778"/>
      <c r="T32" s="696"/>
      <c r="U32" s="115">
        <f t="shared" si="0"/>
        <v>0</v>
      </c>
      <c r="V32" s="392">
        <f>+'ENERO 2019 (2)'!I32+'FEBRERRO 2019  (2)'!I32+'MARZO 2019 (3)'!I32</f>
        <v>0</v>
      </c>
      <c r="W32" s="392">
        <f t="shared" ref="W32:W33" si="13">+I32-V32</f>
        <v>0</v>
      </c>
      <c r="X32" s="392">
        <f>+'ENERO 2019 (2)'!L32+'FEBRERRO 2019  (2)'!L32+'MARZO 2019 (3)'!L32</f>
        <v>0</v>
      </c>
      <c r="Y32" s="392">
        <f t="shared" ref="Y32:Y33" si="14">+L32-X32</f>
        <v>0</v>
      </c>
      <c r="Z32" s="384">
        <f>+'MARZO 2019 (3)'!O32</f>
        <v>0</v>
      </c>
      <c r="AA32" s="392">
        <f t="shared" ref="AA32:AA33" si="15">+O32-Z32</f>
        <v>0</v>
      </c>
      <c r="AB32" s="384">
        <f>+'MARZO 2019 (3)'!R32</f>
        <v>0</v>
      </c>
      <c r="AC32" s="392">
        <f t="shared" ref="AC32:AC33" si="16">+R32-AB32</f>
        <v>0</v>
      </c>
      <c r="AD32" s="375">
        <f t="shared" ref="AD32:AD33" si="17">+R32/G32</f>
        <v>0</v>
      </c>
      <c r="AE32" s="393">
        <f t="shared" ref="AE32:AE33" si="18">+U32-AD32</f>
        <v>0</v>
      </c>
    </row>
    <row r="33" spans="1:31" s="112" customFormat="1" ht="15" customHeight="1">
      <c r="A33" s="111"/>
      <c r="B33" s="538" t="s">
        <v>29</v>
      </c>
      <c r="C33" s="553"/>
      <c r="D33" s="554"/>
      <c r="E33" s="541" t="s">
        <v>25</v>
      </c>
      <c r="F33" s="542"/>
      <c r="G33" s="551">
        <v>70</v>
      </c>
      <c r="H33" s="513"/>
      <c r="I33" s="662">
        <f>+'ENERO 2019 (2)'!I33:K33+'FEBRERRO 2019  (2)'!I33:K33+'MARZO 2019 (3)'!I33:K33</f>
        <v>0</v>
      </c>
      <c r="J33" s="663"/>
      <c r="K33" s="664"/>
      <c r="L33" s="701">
        <v>0</v>
      </c>
      <c r="M33" s="701"/>
      <c r="N33" s="701"/>
      <c r="O33" s="710">
        <v>0</v>
      </c>
      <c r="P33" s="694"/>
      <c r="Q33" s="712"/>
      <c r="R33" s="777">
        <v>0</v>
      </c>
      <c r="S33" s="778"/>
      <c r="T33" s="696"/>
      <c r="U33" s="115">
        <f t="shared" si="0"/>
        <v>0</v>
      </c>
      <c r="V33" s="392">
        <f>+'ENERO 2019 (2)'!I33+'FEBRERRO 2019  (2)'!I33+'MARZO 2019 (3)'!I33</f>
        <v>0</v>
      </c>
      <c r="W33" s="392">
        <f t="shared" si="13"/>
        <v>0</v>
      </c>
      <c r="X33" s="392">
        <f>+'ENERO 2019 (2)'!L33+'FEBRERRO 2019  (2)'!L33+'MARZO 2019 (3)'!L33</f>
        <v>0</v>
      </c>
      <c r="Y33" s="392">
        <f t="shared" si="14"/>
        <v>0</v>
      </c>
      <c r="Z33" s="384">
        <f>+'MARZO 2019 (3)'!O33</f>
        <v>0</v>
      </c>
      <c r="AA33" s="392">
        <f t="shared" si="15"/>
        <v>0</v>
      </c>
      <c r="AB33" s="384">
        <f>+'MARZO 2019 (3)'!R33</f>
        <v>0</v>
      </c>
      <c r="AC33" s="392">
        <f t="shared" si="16"/>
        <v>0</v>
      </c>
      <c r="AD33" s="375">
        <f t="shared" si="17"/>
        <v>0</v>
      </c>
      <c r="AE33" s="393">
        <f t="shared" si="18"/>
        <v>0</v>
      </c>
    </row>
    <row r="34" spans="1:31" s="112" customFormat="1" ht="15" customHeight="1">
      <c r="A34" s="111"/>
      <c r="B34" s="548" t="s">
        <v>57</v>
      </c>
      <c r="C34" s="556"/>
      <c r="D34" s="557"/>
      <c r="E34" s="541"/>
      <c r="F34" s="542"/>
      <c r="G34" s="551"/>
      <c r="H34" s="513"/>
      <c r="I34" s="665"/>
      <c r="J34" s="668"/>
      <c r="K34" s="673"/>
      <c r="L34" s="701"/>
      <c r="M34" s="701"/>
      <c r="N34" s="701"/>
      <c r="O34" s="710"/>
      <c r="P34" s="694"/>
      <c r="Q34" s="712"/>
      <c r="R34" s="694"/>
      <c r="S34" s="694"/>
      <c r="T34" s="694"/>
      <c r="U34" s="115"/>
    </row>
    <row r="35" spans="1:31" s="112" customFormat="1">
      <c r="A35" s="111"/>
      <c r="B35" s="538" t="s">
        <v>28</v>
      </c>
      <c r="C35" s="553"/>
      <c r="D35" s="554"/>
      <c r="E35" s="541" t="s">
        <v>24</v>
      </c>
      <c r="F35" s="542"/>
      <c r="G35" s="551">
        <v>350</v>
      </c>
      <c r="H35" s="513"/>
      <c r="I35" s="665">
        <v>0</v>
      </c>
      <c r="J35" s="668"/>
      <c r="K35" s="673"/>
      <c r="L35" s="701">
        <v>0</v>
      </c>
      <c r="M35" s="701"/>
      <c r="N35" s="701"/>
      <c r="O35" s="710">
        <v>0</v>
      </c>
      <c r="P35" s="694"/>
      <c r="Q35" s="712"/>
      <c r="R35" s="694">
        <v>0</v>
      </c>
      <c r="S35" s="694"/>
      <c r="T35" s="694"/>
      <c r="U35" s="115">
        <f t="shared" si="0"/>
        <v>0</v>
      </c>
      <c r="V35" s="392">
        <f>+'ENERO 2019 (2)'!I35+'FEBRERRO 2019  (2)'!I35+'MARZO 2019 (3)'!I35</f>
        <v>0</v>
      </c>
      <c r="W35" s="392">
        <f t="shared" ref="W35:W36" si="19">+I35-V35</f>
        <v>0</v>
      </c>
      <c r="X35" s="392">
        <f>+'ENERO 2019 (2)'!L35+'FEBRERRO 2019  (2)'!L35+'MARZO 2019 (3)'!L35</f>
        <v>0</v>
      </c>
      <c r="Y35" s="392">
        <f t="shared" ref="Y35:Y36" si="20">+L35-X35</f>
        <v>0</v>
      </c>
      <c r="Z35" s="384">
        <f>+'MARZO 2019 (3)'!O35</f>
        <v>0</v>
      </c>
      <c r="AA35" s="392">
        <f t="shared" ref="AA35:AA36" si="21">+O35-Z35</f>
        <v>0</v>
      </c>
      <c r="AB35" s="384">
        <f>+'MARZO 2019 (3)'!R35</f>
        <v>0</v>
      </c>
      <c r="AC35" s="392">
        <f t="shared" ref="AC35:AC36" si="22">+R35-AB35</f>
        <v>0</v>
      </c>
      <c r="AD35" s="375">
        <f t="shared" ref="AD35:AD36" si="23">+R35/G35</f>
        <v>0</v>
      </c>
      <c r="AE35" s="393">
        <f t="shared" ref="AE35:AE36" si="24">+U35-AD35</f>
        <v>0</v>
      </c>
    </row>
    <row r="36" spans="1:31" s="112" customFormat="1" ht="15" customHeight="1">
      <c r="A36" s="111"/>
      <c r="B36" s="538" t="s">
        <v>29</v>
      </c>
      <c r="C36" s="553"/>
      <c r="D36" s="554"/>
      <c r="E36" s="541" t="s">
        <v>25</v>
      </c>
      <c r="F36" s="542"/>
      <c r="G36" s="562">
        <v>120</v>
      </c>
      <c r="H36" s="563"/>
      <c r="I36" s="665">
        <v>0</v>
      </c>
      <c r="J36" s="666"/>
      <c r="K36" s="667"/>
      <c r="L36" s="701">
        <v>0</v>
      </c>
      <c r="M36" s="701"/>
      <c r="N36" s="701"/>
      <c r="O36" s="710">
        <v>0</v>
      </c>
      <c r="P36" s="696"/>
      <c r="Q36" s="711"/>
      <c r="R36" s="694">
        <v>0</v>
      </c>
      <c r="S36" s="696"/>
      <c r="T36" s="696"/>
      <c r="U36" s="115">
        <f t="shared" si="0"/>
        <v>0</v>
      </c>
      <c r="V36" s="392">
        <f>+'ENERO 2019 (2)'!I36+'FEBRERRO 2019  (2)'!I36+'MARZO 2019 (3)'!I36</f>
        <v>0</v>
      </c>
      <c r="W36" s="392">
        <f t="shared" si="19"/>
        <v>0</v>
      </c>
      <c r="X36" s="392">
        <f>+'ENERO 2019 (2)'!L36+'FEBRERRO 2019  (2)'!L36+'MARZO 2019 (3)'!L36</f>
        <v>0</v>
      </c>
      <c r="Y36" s="392">
        <f t="shared" si="20"/>
        <v>0</v>
      </c>
      <c r="Z36" s="384">
        <f>+'MARZO 2019 (3)'!O36</f>
        <v>0</v>
      </c>
      <c r="AA36" s="392">
        <f t="shared" si="21"/>
        <v>0</v>
      </c>
      <c r="AB36" s="384">
        <f>+'MARZO 2019 (3)'!R36</f>
        <v>0</v>
      </c>
      <c r="AC36" s="392">
        <f t="shared" si="22"/>
        <v>0</v>
      </c>
      <c r="AD36" s="375">
        <f t="shared" si="23"/>
        <v>0</v>
      </c>
      <c r="AE36" s="393">
        <f t="shared" si="24"/>
        <v>0</v>
      </c>
    </row>
    <row r="37" spans="1:31" s="112" customFormat="1">
      <c r="A37" s="111"/>
      <c r="B37" s="548" t="s">
        <v>31</v>
      </c>
      <c r="C37" s="556"/>
      <c r="D37" s="557"/>
      <c r="E37" s="541"/>
      <c r="F37" s="542"/>
      <c r="G37" s="551"/>
      <c r="H37" s="513"/>
      <c r="I37" s="665"/>
      <c r="J37" s="668"/>
      <c r="K37" s="673"/>
      <c r="L37" s="701"/>
      <c r="M37" s="701"/>
      <c r="N37" s="701"/>
      <c r="O37" s="710"/>
      <c r="P37" s="694"/>
      <c r="Q37" s="712"/>
      <c r="R37" s="694"/>
      <c r="S37" s="694"/>
      <c r="T37" s="694"/>
      <c r="U37" s="115"/>
    </row>
    <row r="38" spans="1:31" s="112" customFormat="1">
      <c r="A38" s="111"/>
      <c r="B38" s="538" t="s">
        <v>32</v>
      </c>
      <c r="C38" s="553"/>
      <c r="D38" s="554"/>
      <c r="E38" s="541" t="s">
        <v>25</v>
      </c>
      <c r="F38" s="542"/>
      <c r="G38" s="551">
        <v>6</v>
      </c>
      <c r="H38" s="513"/>
      <c r="I38" s="665">
        <v>0</v>
      </c>
      <c r="J38" s="668"/>
      <c r="K38" s="673"/>
      <c r="L38" s="717">
        <f>+'ENERO 2019 (2)'!L38:N38+'FEBRERRO 2019  (2)'!L38:N38+'MARZO 2019 (3)'!L38:N38</f>
        <v>4</v>
      </c>
      <c r="M38" s="718"/>
      <c r="N38" s="718"/>
      <c r="O38" s="710">
        <v>0</v>
      </c>
      <c r="P38" s="694"/>
      <c r="Q38" s="712"/>
      <c r="R38" s="694">
        <v>4</v>
      </c>
      <c r="S38" s="694"/>
      <c r="T38" s="694"/>
      <c r="U38" s="115">
        <f t="shared" si="0"/>
        <v>0.66666666666666663</v>
      </c>
      <c r="V38" s="392">
        <f>+'ENERO 2019 (2)'!I38+'FEBRERRO 2019  (2)'!I38+'MARZO 2019 (3)'!I38</f>
        <v>0</v>
      </c>
      <c r="W38" s="392">
        <f>+I38-V38</f>
        <v>0</v>
      </c>
      <c r="X38" s="392">
        <f>+'ENERO 2019 (2)'!L38+'FEBRERRO 2019  (2)'!L38+'MARZO 2019 (3)'!L38</f>
        <v>4</v>
      </c>
      <c r="Y38" s="392">
        <f>+L38-X38</f>
        <v>0</v>
      </c>
      <c r="Z38" s="384">
        <f>+'MARZO 2019 (3)'!O38</f>
        <v>0</v>
      </c>
      <c r="AA38" s="392">
        <f>+O38-Z38</f>
        <v>0</v>
      </c>
      <c r="AB38" s="384">
        <f>+'MARZO 2019 (3)'!R38</f>
        <v>4</v>
      </c>
      <c r="AC38" s="392">
        <f>+R38-AB38</f>
        <v>0</v>
      </c>
      <c r="AD38" s="375">
        <f>+R38/G38</f>
        <v>0.66666666666666663</v>
      </c>
      <c r="AE38" s="393">
        <f>+U38-AD38</f>
        <v>0</v>
      </c>
    </row>
    <row r="39" spans="1:31" s="112" customFormat="1">
      <c r="A39" s="111"/>
      <c r="B39" s="548" t="s">
        <v>33</v>
      </c>
      <c r="C39" s="556"/>
      <c r="D39" s="557"/>
      <c r="E39" s="541"/>
      <c r="F39" s="558"/>
      <c r="G39" s="513"/>
      <c r="H39" s="514"/>
      <c r="I39" s="665"/>
      <c r="J39" s="666"/>
      <c r="K39" s="667"/>
      <c r="L39" s="701"/>
      <c r="M39" s="709"/>
      <c r="N39" s="709"/>
      <c r="O39" s="710"/>
      <c r="P39" s="696"/>
      <c r="Q39" s="711"/>
      <c r="R39" s="694"/>
      <c r="S39" s="696"/>
      <c r="T39" s="696"/>
      <c r="U39" s="115"/>
    </row>
    <row r="40" spans="1:31" s="112" customFormat="1" ht="14.25" customHeight="1">
      <c r="A40" s="111"/>
      <c r="B40" s="538" t="s">
        <v>59</v>
      </c>
      <c r="C40" s="553"/>
      <c r="D40" s="554"/>
      <c r="E40" s="541" t="s">
        <v>25</v>
      </c>
      <c r="F40" s="542"/>
      <c r="G40" s="551">
        <v>12</v>
      </c>
      <c r="H40" s="513"/>
      <c r="I40" s="665">
        <f>+'ENERO 2019 (2)'!I40:K40+'FEBRERRO 2019  (2)'!I40:K40+'MARZO 2019 (3)'!I40:K40</f>
        <v>3</v>
      </c>
      <c r="J40" s="668"/>
      <c r="K40" s="673"/>
      <c r="L40" s="717">
        <f>+'ENERO 2019 (2)'!L40:N40+'FEBRERRO 2019  (2)'!L40:N40+'MARZO 2019 (3)'!L40:N40</f>
        <v>3</v>
      </c>
      <c r="M40" s="718"/>
      <c r="N40" s="718"/>
      <c r="O40" s="710">
        <v>3</v>
      </c>
      <c r="P40" s="694"/>
      <c r="Q40" s="712"/>
      <c r="R40" s="710">
        <v>3</v>
      </c>
      <c r="S40" s="694"/>
      <c r="T40" s="712"/>
      <c r="U40" s="115">
        <f t="shared" si="0"/>
        <v>0.25</v>
      </c>
      <c r="V40" s="392">
        <f>+'ENERO 2019 (2)'!I40+'FEBRERRO 2019  (2)'!I40+'MARZO 2019 (3)'!I40</f>
        <v>3</v>
      </c>
      <c r="W40" s="392">
        <f t="shared" ref="W40:W41" si="25">+I40-V40</f>
        <v>0</v>
      </c>
      <c r="X40" s="392">
        <f>+'ENERO 2019 (2)'!L40+'FEBRERRO 2019  (2)'!L40+'MARZO 2019 (3)'!L40</f>
        <v>3</v>
      </c>
      <c r="Y40" s="392">
        <f t="shared" ref="Y40:Y41" si="26">+L40-X40</f>
        <v>0</v>
      </c>
      <c r="Z40" s="384">
        <f>+'MARZO 2019 (3)'!O40</f>
        <v>3</v>
      </c>
      <c r="AA40" s="392">
        <f t="shared" ref="AA40:AA41" si="27">+O40-Z40</f>
        <v>0</v>
      </c>
      <c r="AB40" s="384">
        <f>+'MARZO 2019 (3)'!R40</f>
        <v>3</v>
      </c>
      <c r="AC40" s="392">
        <f t="shared" ref="AC40:AC41" si="28">+R40-AB40</f>
        <v>0</v>
      </c>
      <c r="AD40" s="375">
        <f t="shared" ref="AD40:AD41" si="29">+R40/G40</f>
        <v>0.25</v>
      </c>
      <c r="AE40" s="393">
        <f t="shared" ref="AE40:AE41" si="30">+U40-AD40</f>
        <v>0</v>
      </c>
    </row>
    <row r="41" spans="1:31" s="112" customFormat="1">
      <c r="A41" s="111"/>
      <c r="B41" s="538" t="s">
        <v>34</v>
      </c>
      <c r="C41" s="553"/>
      <c r="D41" s="554"/>
      <c r="E41" s="541" t="s">
        <v>25</v>
      </c>
      <c r="F41" s="542"/>
      <c r="G41" s="551">
        <v>12</v>
      </c>
      <c r="H41" s="513"/>
      <c r="I41" s="665">
        <f>+'ENERO 2019 (2)'!I41:K41+'FEBRERRO 2019  (2)'!I41:K41+'MARZO 2019 (3)'!I41:K41</f>
        <v>3</v>
      </c>
      <c r="J41" s="668"/>
      <c r="K41" s="673"/>
      <c r="L41" s="717">
        <f>+'ENERO 2019 (2)'!L41:N41+'FEBRERRO 2019  (2)'!L41:N41+'MARZO 2019 (3)'!L41:N41</f>
        <v>3</v>
      </c>
      <c r="M41" s="718"/>
      <c r="N41" s="718"/>
      <c r="O41" s="710">
        <v>3</v>
      </c>
      <c r="P41" s="694"/>
      <c r="Q41" s="712"/>
      <c r="R41" s="694">
        <v>3</v>
      </c>
      <c r="S41" s="694"/>
      <c r="T41" s="694"/>
      <c r="U41" s="115">
        <f t="shared" si="0"/>
        <v>0.25</v>
      </c>
      <c r="V41" s="392">
        <f>+'ENERO 2019 (2)'!I41+'FEBRERRO 2019  (2)'!I41+'MARZO 2019 (3)'!I41</f>
        <v>3</v>
      </c>
      <c r="W41" s="392">
        <f t="shared" si="25"/>
        <v>0</v>
      </c>
      <c r="X41" s="392">
        <f>+'ENERO 2019 (2)'!L41+'FEBRERRO 2019  (2)'!L41+'MARZO 2019 (3)'!L41</f>
        <v>3</v>
      </c>
      <c r="Y41" s="392">
        <f t="shared" si="26"/>
        <v>0</v>
      </c>
      <c r="Z41" s="384">
        <f>+'MARZO 2019 (3)'!O41</f>
        <v>3</v>
      </c>
      <c r="AA41" s="392">
        <f t="shared" si="27"/>
        <v>0</v>
      </c>
      <c r="AB41" s="384">
        <f>+'MARZO 2019 (3)'!R41</f>
        <v>3</v>
      </c>
      <c r="AC41" s="392">
        <f t="shared" si="28"/>
        <v>0</v>
      </c>
      <c r="AD41" s="375">
        <f t="shared" si="29"/>
        <v>0.25</v>
      </c>
      <c r="AE41" s="393">
        <f t="shared" si="30"/>
        <v>0</v>
      </c>
    </row>
    <row r="42" spans="1:31" s="112" customFormat="1">
      <c r="A42" s="111"/>
      <c r="B42" s="548" t="s">
        <v>35</v>
      </c>
      <c r="C42" s="549"/>
      <c r="D42" s="550"/>
      <c r="E42" s="541"/>
      <c r="F42" s="542"/>
      <c r="G42" s="513"/>
      <c r="H42" s="514"/>
      <c r="I42" s="665"/>
      <c r="J42" s="666"/>
      <c r="K42" s="667"/>
      <c r="L42" s="701"/>
      <c r="M42" s="709"/>
      <c r="N42" s="709"/>
      <c r="O42" s="710"/>
      <c r="P42" s="696"/>
      <c r="Q42" s="711"/>
      <c r="R42" s="694"/>
      <c r="S42" s="696"/>
      <c r="T42" s="696"/>
      <c r="U42" s="115"/>
    </row>
    <row r="43" spans="1:31" s="112" customFormat="1" ht="15.75" thickBot="1">
      <c r="A43" s="111"/>
      <c r="B43" s="538" t="s">
        <v>35</v>
      </c>
      <c r="C43" s="539"/>
      <c r="D43" s="540"/>
      <c r="E43" s="541" t="s">
        <v>25</v>
      </c>
      <c r="F43" s="542"/>
      <c r="G43" s="513">
        <v>1</v>
      </c>
      <c r="H43" s="514"/>
      <c r="I43" s="679">
        <v>0</v>
      </c>
      <c r="J43" s="680"/>
      <c r="K43" s="681"/>
      <c r="L43" s="701">
        <v>0</v>
      </c>
      <c r="M43" s="709"/>
      <c r="N43" s="709"/>
      <c r="O43" s="706">
        <v>0</v>
      </c>
      <c r="P43" s="707"/>
      <c r="Q43" s="708"/>
      <c r="R43" s="694">
        <v>0</v>
      </c>
      <c r="S43" s="696"/>
      <c r="T43" s="696"/>
      <c r="U43" s="115">
        <f t="shared" si="0"/>
        <v>0</v>
      </c>
      <c r="V43" s="392">
        <f>+'ENERO 2019 (2)'!I43+'FEBRERRO 2019  (2)'!I43+'MARZO 2019 (3)'!I43</f>
        <v>0</v>
      </c>
      <c r="W43" s="392">
        <f>+I43-V43</f>
        <v>0</v>
      </c>
      <c r="X43" s="392">
        <f>+'ENERO 2019 (2)'!L43+'FEBRERRO 2019  (2)'!L43+'MARZO 2019 (3)'!L43</f>
        <v>0</v>
      </c>
      <c r="Y43" s="392">
        <f>+L43-X43</f>
        <v>0</v>
      </c>
      <c r="Z43" s="384">
        <f>+'MARZO 2019 (3)'!O43</f>
        <v>0</v>
      </c>
      <c r="AA43" s="392">
        <f>+O43-Z43</f>
        <v>0</v>
      </c>
      <c r="AB43" s="384">
        <f>+'MARZO 2019 (3)'!R43</f>
        <v>0</v>
      </c>
      <c r="AC43" s="392">
        <f>+R43-AB43</f>
        <v>0</v>
      </c>
      <c r="AD43" s="375">
        <f>+R43/G43</f>
        <v>0</v>
      </c>
      <c r="AE43" s="393">
        <f>+U43-AD43</f>
        <v>0</v>
      </c>
    </row>
    <row r="44" spans="1:31" ht="15.75" thickBot="1">
      <c r="A44" s="47"/>
      <c r="B44" s="515" t="s">
        <v>36</v>
      </c>
      <c r="C44" s="516"/>
      <c r="D44" s="516"/>
      <c r="E44" s="516"/>
      <c r="F44" s="516"/>
      <c r="G44" s="517"/>
      <c r="H44" s="518"/>
      <c r="I44" s="518"/>
      <c r="J44" s="518"/>
      <c r="K44" s="518"/>
      <c r="L44" s="518"/>
      <c r="M44" s="518"/>
      <c r="N44" s="519"/>
      <c r="O44" s="517"/>
      <c r="P44" s="518"/>
      <c r="Q44" s="518"/>
      <c r="R44" s="518"/>
      <c r="S44" s="518"/>
      <c r="T44" s="518"/>
      <c r="U44" s="519"/>
    </row>
    <row r="45" spans="1:31" ht="15.75" thickBot="1">
      <c r="B45" s="5"/>
      <c r="C45" s="6"/>
      <c r="D45" s="7"/>
      <c r="E45" s="8"/>
      <c r="F45" s="9"/>
      <c r="G45" s="10"/>
      <c r="H45" s="11"/>
      <c r="I45" s="12"/>
      <c r="J45" s="12"/>
      <c r="K45" s="13"/>
      <c r="L45" s="12"/>
      <c r="M45" s="13"/>
      <c r="N45" s="12"/>
      <c r="O45" s="12"/>
      <c r="P45" s="12"/>
      <c r="Q45" s="12"/>
      <c r="R45" s="13"/>
      <c r="S45" s="12"/>
      <c r="T45" s="10"/>
      <c r="U45" s="12"/>
    </row>
    <row r="46" spans="1:31" ht="16.5" thickBot="1">
      <c r="A46" s="47"/>
      <c r="B46" s="520" t="s">
        <v>37</v>
      </c>
      <c r="C46" s="521"/>
      <c r="D46" s="521"/>
      <c r="E46" s="521"/>
      <c r="F46" s="522"/>
      <c r="G46" s="526" t="s">
        <v>38</v>
      </c>
      <c r="H46" s="527"/>
      <c r="I46" s="527"/>
      <c r="J46" s="527"/>
      <c r="K46" s="527"/>
      <c r="L46" s="527"/>
      <c r="M46" s="527"/>
      <c r="N46" s="527"/>
      <c r="O46" s="527"/>
      <c r="P46" s="527"/>
      <c r="Q46" s="527"/>
      <c r="R46" s="527"/>
      <c r="S46" s="527"/>
      <c r="T46" s="527"/>
      <c r="U46" s="528"/>
    </row>
    <row r="47" spans="1:31" ht="15.75" customHeight="1" thickBot="1">
      <c r="A47" s="47"/>
      <c r="B47" s="523"/>
      <c r="C47" s="524"/>
      <c r="D47" s="524"/>
      <c r="E47" s="524"/>
      <c r="F47" s="525"/>
      <c r="G47" s="529" t="s">
        <v>39</v>
      </c>
      <c r="H47" s="530"/>
      <c r="I47" s="756" t="s">
        <v>85</v>
      </c>
      <c r="J47" s="757"/>
      <c r="K47" s="757"/>
      <c r="L47" s="757"/>
      <c r="M47" s="757"/>
      <c r="N47" s="757"/>
      <c r="O47" s="756" t="s">
        <v>86</v>
      </c>
      <c r="P47" s="757"/>
      <c r="Q47" s="757"/>
      <c r="R47" s="757"/>
      <c r="S47" s="757"/>
      <c r="T47" s="757"/>
      <c r="U47" s="757"/>
    </row>
    <row r="48" spans="1:31" ht="15.75" thickBot="1">
      <c r="A48" s="47"/>
      <c r="B48" s="523"/>
      <c r="C48" s="524"/>
      <c r="D48" s="524"/>
      <c r="E48" s="524"/>
      <c r="F48" s="525"/>
      <c r="G48" s="531"/>
      <c r="H48" s="532"/>
      <c r="I48" s="497" t="s">
        <v>19</v>
      </c>
      <c r="J48" s="485"/>
      <c r="K48" s="486"/>
      <c r="L48" s="497" t="s">
        <v>40</v>
      </c>
      <c r="M48" s="485"/>
      <c r="N48" s="486"/>
      <c r="O48" s="497" t="s">
        <v>19</v>
      </c>
      <c r="P48" s="485"/>
      <c r="Q48" s="506"/>
      <c r="R48" s="507" t="s">
        <v>40</v>
      </c>
      <c r="S48" s="485"/>
      <c r="T48" s="486"/>
      <c r="U48" s="508" t="s">
        <v>21</v>
      </c>
      <c r="V48" s="606" t="s">
        <v>137</v>
      </c>
      <c r="W48" s="607"/>
      <c r="X48" s="606" t="s">
        <v>138</v>
      </c>
      <c r="Y48" s="607"/>
      <c r="Z48" s="606" t="s">
        <v>139</v>
      </c>
      <c r="AA48" s="607"/>
      <c r="AB48" s="606" t="s">
        <v>140</v>
      </c>
      <c r="AC48" s="607"/>
      <c r="AD48" s="606" t="s">
        <v>136</v>
      </c>
      <c r="AE48" s="607"/>
    </row>
    <row r="49" spans="1:31" ht="15.75" thickBot="1">
      <c r="A49" s="47"/>
      <c r="B49" s="523"/>
      <c r="C49" s="524"/>
      <c r="D49" s="524"/>
      <c r="E49" s="524"/>
      <c r="F49" s="525"/>
      <c r="G49" s="533"/>
      <c r="H49" s="534"/>
      <c r="I49" s="39" t="s">
        <v>41</v>
      </c>
      <c r="J49" s="37" t="s">
        <v>42</v>
      </c>
      <c r="K49" s="37" t="s">
        <v>43</v>
      </c>
      <c r="L49" s="39" t="s">
        <v>41</v>
      </c>
      <c r="M49" s="37" t="s">
        <v>42</v>
      </c>
      <c r="N49" s="40" t="s">
        <v>43</v>
      </c>
      <c r="O49" s="14" t="s">
        <v>41</v>
      </c>
      <c r="P49" s="39" t="s">
        <v>42</v>
      </c>
      <c r="Q49" s="15" t="s">
        <v>43</v>
      </c>
      <c r="R49" s="16" t="s">
        <v>41</v>
      </c>
      <c r="S49" s="38" t="s">
        <v>42</v>
      </c>
      <c r="T49" s="37" t="s">
        <v>43</v>
      </c>
      <c r="U49" s="509"/>
      <c r="V49" s="608"/>
      <c r="W49" s="609"/>
      <c r="X49" s="608"/>
      <c r="Y49" s="609"/>
      <c r="Z49" s="608"/>
      <c r="AA49" s="609"/>
      <c r="AB49" s="608"/>
      <c r="AC49" s="609"/>
      <c r="AD49" s="608"/>
      <c r="AE49" s="609"/>
    </row>
    <row r="50" spans="1:31" ht="15.75" thickBot="1">
      <c r="A50" s="47"/>
      <c r="B50" s="651" t="s">
        <v>44</v>
      </c>
      <c r="C50" s="652"/>
      <c r="D50" s="652"/>
      <c r="E50" s="652"/>
      <c r="F50" s="652"/>
      <c r="G50" s="652"/>
      <c r="H50" s="652"/>
      <c r="I50" s="652"/>
      <c r="J50" s="652"/>
      <c r="K50" s="652"/>
      <c r="L50" s="652"/>
      <c r="M50" s="652"/>
      <c r="N50" s="652"/>
      <c r="O50" s="652"/>
      <c r="P50" s="652"/>
      <c r="Q50" s="652"/>
      <c r="R50" s="652"/>
      <c r="S50" s="652"/>
      <c r="T50" s="652"/>
      <c r="U50" s="653"/>
    </row>
    <row r="51" spans="1:31" s="108" customFormat="1" ht="15.75" thickBot="1">
      <c r="A51" s="4"/>
      <c r="B51" s="510" t="s">
        <v>22</v>
      </c>
      <c r="C51" s="511"/>
      <c r="D51" s="511"/>
      <c r="E51" s="511"/>
      <c r="F51" s="511"/>
      <c r="G51" s="512"/>
      <c r="H51" s="512"/>
      <c r="I51" s="100"/>
      <c r="J51" s="100"/>
      <c r="K51" s="100"/>
      <c r="L51" s="100"/>
      <c r="M51" s="100"/>
      <c r="N51" s="100"/>
      <c r="O51" s="100"/>
      <c r="P51" s="100"/>
      <c r="Q51" s="100"/>
      <c r="R51" s="100"/>
      <c r="S51" s="100"/>
      <c r="T51" s="100"/>
      <c r="U51" s="104"/>
    </row>
    <row r="52" spans="1:31" ht="24.75" customHeight="1">
      <c r="A52" s="4"/>
      <c r="B52" s="417" t="s">
        <v>88</v>
      </c>
      <c r="C52" s="502"/>
      <c r="D52" s="502"/>
      <c r="E52" s="502"/>
      <c r="F52" s="419"/>
      <c r="G52" s="640">
        <v>5000</v>
      </c>
      <c r="H52" s="641"/>
      <c r="I52" s="174"/>
      <c r="J52" s="217"/>
      <c r="K52" s="57"/>
      <c r="L52" s="149"/>
      <c r="M52" s="785"/>
      <c r="N52" s="309"/>
      <c r="O52" s="786"/>
      <c r="P52" s="42"/>
      <c r="Q52" s="309"/>
      <c r="R52" s="42"/>
      <c r="S52" s="309"/>
      <c r="T52" s="57"/>
      <c r="U52" s="86"/>
      <c r="V52" s="52">
        <f>+'ENERO 2019 (2)'!J52+'FEBRERRO 2019  (2)'!J52+'MARZO 2019 (3)'!J52</f>
        <v>0</v>
      </c>
      <c r="W52" s="52">
        <f>+J52-V52</f>
        <v>0</v>
      </c>
      <c r="X52" s="52">
        <f>+'ENERO 2019 (2)'!M52+'FEBRERRO 2019  (2)'!M52+'MARZO 2019 (3)'!M52</f>
        <v>0</v>
      </c>
      <c r="Y52" s="52">
        <f>+M52-X52</f>
        <v>0</v>
      </c>
      <c r="Z52" s="52">
        <f>+'MARZO 2019 (3)'!P52</f>
        <v>0</v>
      </c>
      <c r="AA52" s="52">
        <f>+P52-Z52</f>
        <v>0</v>
      </c>
      <c r="AB52" s="52">
        <f>+'MARZO 2019 (3)'!S52</f>
        <v>0</v>
      </c>
      <c r="AC52" s="52">
        <f>+S52-AB52</f>
        <v>0</v>
      </c>
      <c r="AD52" s="375">
        <f>+AB52/G52</f>
        <v>0</v>
      </c>
      <c r="AE52" s="394">
        <f>+U52-AD52</f>
        <v>0</v>
      </c>
    </row>
    <row r="53" spans="1:31" ht="15" customHeight="1">
      <c r="A53" s="4"/>
      <c r="B53" s="417" t="s">
        <v>89</v>
      </c>
      <c r="C53" s="418"/>
      <c r="D53" s="418"/>
      <c r="E53" s="418"/>
      <c r="F53" s="419"/>
      <c r="G53" s="640">
        <v>138000</v>
      </c>
      <c r="H53" s="641"/>
      <c r="I53" s="176"/>
      <c r="J53" s="75">
        <f>+'ENERO 2019 (2)'!J53+'FEBRERRO 2019  (2)'!J53+'MARZO 2019 (3)'!J53</f>
        <v>34500</v>
      </c>
      <c r="K53" s="57"/>
      <c r="L53" s="76"/>
      <c r="M53" s="316">
        <f>+'ENERO 2019 (2)'!M53+'FEBRERRO 2019  (2)'!M53+'MARZO 2019 (3)'!M53</f>
        <v>31612.959999999999</v>
      </c>
      <c r="N53" s="75"/>
      <c r="O53" s="787"/>
      <c r="P53" s="42">
        <v>34500</v>
      </c>
      <c r="Q53" s="75"/>
      <c r="R53" s="42"/>
      <c r="S53" s="75">
        <f>+'MARZO 2019 (3)'!S53</f>
        <v>31612.959999999999</v>
      </c>
      <c r="T53" s="57"/>
      <c r="U53" s="87">
        <f>S53*100/G53/100</f>
        <v>0.22907942028985506</v>
      </c>
      <c r="V53" s="52">
        <f>+'ENERO 2019 (2)'!J53+'FEBRERRO 2019  (2)'!J53+'MARZO 2019 (3)'!J53</f>
        <v>34500</v>
      </c>
      <c r="W53" s="52">
        <f>+J53-V53</f>
        <v>0</v>
      </c>
      <c r="X53" s="52">
        <f>+'ENERO 2019 (2)'!M53+'FEBRERRO 2019  (2)'!M53+'MARZO 2019 (3)'!M53</f>
        <v>31612.959999999999</v>
      </c>
      <c r="Y53" s="52">
        <f>+M53-X53</f>
        <v>0</v>
      </c>
      <c r="Z53" s="52">
        <f>+'MARZO 2019 (3)'!P53</f>
        <v>34500</v>
      </c>
      <c r="AA53" s="52">
        <f>+P53-Z53</f>
        <v>0</v>
      </c>
      <c r="AB53" s="52">
        <f>+'MARZO 2019 (3)'!S53</f>
        <v>31612.959999999999</v>
      </c>
      <c r="AC53" s="52">
        <f>+S53-AB53</f>
        <v>0</v>
      </c>
      <c r="AD53" s="375">
        <f>+AB53/G53</f>
        <v>0.22907942028985506</v>
      </c>
      <c r="AE53" s="394">
        <f>+U53-AD53</f>
        <v>0</v>
      </c>
    </row>
    <row r="54" spans="1:31" ht="15" customHeight="1">
      <c r="A54" s="4"/>
      <c r="B54" s="417" t="s">
        <v>90</v>
      </c>
      <c r="C54" s="418"/>
      <c r="D54" s="418"/>
      <c r="E54" s="418"/>
      <c r="F54" s="419"/>
      <c r="G54" s="640">
        <v>6500</v>
      </c>
      <c r="H54" s="641"/>
      <c r="I54" s="174"/>
      <c r="J54" s="75">
        <f>+'ENERO 2019 (2)'!J54+'FEBRERRO 2019  (2)'!J54+'MARZO 2019 (3)'!J54</f>
        <v>0</v>
      </c>
      <c r="K54" s="57"/>
      <c r="L54" s="76"/>
      <c r="M54" s="316"/>
      <c r="N54" s="75"/>
      <c r="O54" s="787"/>
      <c r="P54" s="42"/>
      <c r="Q54" s="75"/>
      <c r="R54" s="42"/>
      <c r="S54" s="75"/>
      <c r="T54" s="57"/>
      <c r="U54" s="88"/>
      <c r="V54" s="52">
        <f>+'ENERO 2019 (2)'!J54+'FEBRERRO 2019  (2)'!J54+'MARZO 2019 (3)'!J54</f>
        <v>0</v>
      </c>
      <c r="W54" s="52">
        <f t="shared" ref="W54:W70" si="31">+J54-V54</f>
        <v>0</v>
      </c>
      <c r="X54" s="52">
        <f>+'ENERO 2019 (2)'!M54+'FEBRERRO 2019  (2)'!M54+'MARZO 2019 (3)'!M54</f>
        <v>0</v>
      </c>
      <c r="Y54" s="52">
        <f t="shared" ref="Y54:Y70" si="32">+M54-X54</f>
        <v>0</v>
      </c>
      <c r="Z54" s="52">
        <f>+'MARZO 2019 (3)'!P54</f>
        <v>0</v>
      </c>
      <c r="AA54" s="52">
        <f t="shared" ref="AA54:AA70" si="33">+P54-Z54</f>
        <v>0</v>
      </c>
      <c r="AB54" s="52">
        <f>+'MARZO 2019 (3)'!S54</f>
        <v>0</v>
      </c>
      <c r="AC54" s="52">
        <f t="shared" ref="AC54:AC70" si="34">+S54-AB54</f>
        <v>0</v>
      </c>
      <c r="AD54" s="375">
        <f t="shared" ref="AD54:AD70" si="35">+AB54/G54</f>
        <v>0</v>
      </c>
      <c r="AE54" s="394">
        <f t="shared" ref="AE54:AE70" si="36">+U54-AD54</f>
        <v>0</v>
      </c>
    </row>
    <row r="55" spans="1:31" ht="15" customHeight="1">
      <c r="A55" s="4"/>
      <c r="B55" s="417" t="s">
        <v>91</v>
      </c>
      <c r="C55" s="418"/>
      <c r="D55" s="418"/>
      <c r="E55" s="418"/>
      <c r="F55" s="419"/>
      <c r="G55" s="640">
        <v>6000</v>
      </c>
      <c r="H55" s="641"/>
      <c r="I55" s="174"/>
      <c r="J55" s="75">
        <f>+'ENERO 2019 (2)'!J55+'FEBRERRO 2019  (2)'!J55+'MARZO 2019 (3)'!J55</f>
        <v>0</v>
      </c>
      <c r="K55" s="57"/>
      <c r="L55" s="76"/>
      <c r="M55" s="316"/>
      <c r="N55" s="75"/>
      <c r="O55" s="787"/>
      <c r="P55" s="42"/>
      <c r="Q55" s="75"/>
      <c r="R55" s="42"/>
      <c r="S55" s="75"/>
      <c r="T55" s="57"/>
      <c r="U55" s="88"/>
      <c r="V55" s="52">
        <f>+'ENERO 2019 (2)'!J55+'FEBRERRO 2019  (2)'!J55+'MARZO 2019 (3)'!J55</f>
        <v>0</v>
      </c>
      <c r="W55" s="52">
        <f t="shared" si="31"/>
        <v>0</v>
      </c>
      <c r="X55" s="52">
        <f>+'ENERO 2019 (2)'!M55+'FEBRERRO 2019  (2)'!M55+'MARZO 2019 (3)'!M55</f>
        <v>0</v>
      </c>
      <c r="Y55" s="52">
        <f t="shared" si="32"/>
        <v>0</v>
      </c>
      <c r="Z55" s="52">
        <f>+'MARZO 2019 (3)'!P55</f>
        <v>0</v>
      </c>
      <c r="AA55" s="52">
        <f t="shared" si="33"/>
        <v>0</v>
      </c>
      <c r="AB55" s="52">
        <f>+'MARZO 2019 (3)'!S55</f>
        <v>0</v>
      </c>
      <c r="AC55" s="52">
        <f t="shared" si="34"/>
        <v>0</v>
      </c>
      <c r="AD55" s="375">
        <f t="shared" si="35"/>
        <v>0</v>
      </c>
      <c r="AE55" s="394">
        <f t="shared" si="36"/>
        <v>0</v>
      </c>
    </row>
    <row r="56" spans="1:31" ht="15" customHeight="1">
      <c r="A56" s="4"/>
      <c r="B56" s="417" t="s">
        <v>92</v>
      </c>
      <c r="C56" s="418"/>
      <c r="D56" s="418"/>
      <c r="E56" s="418"/>
      <c r="F56" s="419"/>
      <c r="G56" s="640">
        <v>83028</v>
      </c>
      <c r="H56" s="641"/>
      <c r="I56" s="174"/>
      <c r="J56" s="75">
        <f>+'ENERO 2019 (2)'!J56+'FEBRERRO 2019  (2)'!J56+'MARZO 2019 (3)'!J56</f>
        <v>15994.9</v>
      </c>
      <c r="K56" s="57"/>
      <c r="L56" s="76"/>
      <c r="M56" s="316"/>
      <c r="N56" s="75"/>
      <c r="O56" s="787"/>
      <c r="P56" s="42">
        <v>15994.9</v>
      </c>
      <c r="Q56" s="75"/>
      <c r="R56" s="42"/>
      <c r="S56" s="75"/>
      <c r="T56" s="57"/>
      <c r="U56" s="88"/>
      <c r="V56" s="52">
        <f>+'ENERO 2019 (2)'!J56+'FEBRERRO 2019  (2)'!J56+'MARZO 2019 (3)'!J56</f>
        <v>15994.9</v>
      </c>
      <c r="W56" s="52">
        <f t="shared" si="31"/>
        <v>0</v>
      </c>
      <c r="X56" s="52">
        <f>+'ENERO 2019 (2)'!M56+'FEBRERRO 2019  (2)'!M56+'MARZO 2019 (3)'!M56</f>
        <v>0</v>
      </c>
      <c r="Y56" s="52">
        <f t="shared" si="32"/>
        <v>0</v>
      </c>
      <c r="Z56" s="52">
        <f>+'MARZO 2019 (3)'!P56</f>
        <v>15994.9</v>
      </c>
      <c r="AA56" s="52">
        <f t="shared" si="33"/>
        <v>0</v>
      </c>
      <c r="AB56" s="52">
        <f>+'MARZO 2019 (3)'!S56</f>
        <v>0</v>
      </c>
      <c r="AC56" s="52">
        <f t="shared" si="34"/>
        <v>0</v>
      </c>
      <c r="AD56" s="375">
        <f t="shared" si="35"/>
        <v>0</v>
      </c>
      <c r="AE56" s="394">
        <f t="shared" si="36"/>
        <v>0</v>
      </c>
    </row>
    <row r="57" spans="1:31" ht="15" customHeight="1">
      <c r="A57" s="4"/>
      <c r="B57" s="417" t="s">
        <v>93</v>
      </c>
      <c r="C57" s="418"/>
      <c r="D57" s="418"/>
      <c r="E57" s="418"/>
      <c r="F57" s="419"/>
      <c r="G57" s="640">
        <v>30500</v>
      </c>
      <c r="H57" s="641"/>
      <c r="I57" s="174"/>
      <c r="J57" s="75">
        <f>+'ENERO 2019 (2)'!J57+'FEBRERRO 2019  (2)'!J57+'MARZO 2019 (3)'!J57</f>
        <v>0</v>
      </c>
      <c r="K57" s="57"/>
      <c r="L57" s="76"/>
      <c r="M57" s="316"/>
      <c r="N57" s="75"/>
      <c r="O57" s="787"/>
      <c r="P57" s="359">
        <f t="shared" ref="P57" si="37">N57+O57</f>
        <v>0</v>
      </c>
      <c r="Q57" s="75"/>
      <c r="R57" s="42"/>
      <c r="S57" s="75"/>
      <c r="T57" s="57"/>
      <c r="U57" s="88"/>
      <c r="V57" s="52">
        <f>+'ENERO 2019 (2)'!J57+'FEBRERRO 2019  (2)'!J57+'MARZO 2019 (3)'!J57</f>
        <v>0</v>
      </c>
      <c r="W57" s="52">
        <f t="shared" si="31"/>
        <v>0</v>
      </c>
      <c r="X57" s="52">
        <f>+'ENERO 2019 (2)'!M57+'FEBRERRO 2019  (2)'!M57+'MARZO 2019 (3)'!M57</f>
        <v>0</v>
      </c>
      <c r="Y57" s="52">
        <f t="shared" si="32"/>
        <v>0</v>
      </c>
      <c r="Z57" s="52">
        <f>+'MARZO 2019 (3)'!P57</f>
        <v>0</v>
      </c>
      <c r="AA57" s="52">
        <f t="shared" si="33"/>
        <v>0</v>
      </c>
      <c r="AB57" s="52">
        <f>+'MARZO 2019 (3)'!S57</f>
        <v>0</v>
      </c>
      <c r="AC57" s="52">
        <f t="shared" si="34"/>
        <v>0</v>
      </c>
      <c r="AD57" s="375">
        <f t="shared" si="35"/>
        <v>0</v>
      </c>
      <c r="AE57" s="394">
        <f t="shared" si="36"/>
        <v>0</v>
      </c>
    </row>
    <row r="58" spans="1:31" ht="15" customHeight="1">
      <c r="A58" s="4"/>
      <c r="B58" s="417" t="s">
        <v>94</v>
      </c>
      <c r="C58" s="418"/>
      <c r="D58" s="418"/>
      <c r="E58" s="418"/>
      <c r="F58" s="419"/>
      <c r="G58" s="640">
        <v>1900.23</v>
      </c>
      <c r="H58" s="641"/>
      <c r="I58" s="174"/>
      <c r="J58" s="75">
        <f>+'ENERO 2019 (2)'!J58+'FEBRERRO 2019  (2)'!J58+'MARZO 2019 (3)'!J58</f>
        <v>0</v>
      </c>
      <c r="K58" s="57"/>
      <c r="L58" s="76"/>
      <c r="M58" s="316"/>
      <c r="N58" s="75"/>
      <c r="O58" s="787"/>
      <c r="P58" s="42"/>
      <c r="Q58" s="75"/>
      <c r="R58" s="42"/>
      <c r="S58" s="75"/>
      <c r="T58" s="57"/>
      <c r="U58" s="88"/>
      <c r="V58" s="52">
        <f>+'ENERO 2019 (2)'!J58+'FEBRERRO 2019  (2)'!J58+'MARZO 2019 (3)'!J58</f>
        <v>0</v>
      </c>
      <c r="W58" s="52">
        <f t="shared" si="31"/>
        <v>0</v>
      </c>
      <c r="X58" s="52">
        <f>+'ENERO 2019 (2)'!M58+'FEBRERRO 2019  (2)'!M58+'MARZO 2019 (3)'!M58</f>
        <v>0</v>
      </c>
      <c r="Y58" s="52">
        <f t="shared" si="32"/>
        <v>0</v>
      </c>
      <c r="Z58" s="52">
        <f>+'MARZO 2019 (3)'!P58</f>
        <v>0</v>
      </c>
      <c r="AA58" s="52">
        <f t="shared" si="33"/>
        <v>0</v>
      </c>
      <c r="AB58" s="52">
        <f>+'MARZO 2019 (3)'!S58</f>
        <v>0</v>
      </c>
      <c r="AC58" s="52">
        <f t="shared" si="34"/>
        <v>0</v>
      </c>
      <c r="AD58" s="375">
        <f t="shared" si="35"/>
        <v>0</v>
      </c>
      <c r="AE58" s="394">
        <f t="shared" si="36"/>
        <v>0</v>
      </c>
    </row>
    <row r="59" spans="1:31" ht="15" customHeight="1">
      <c r="A59" s="4"/>
      <c r="B59" s="417" t="s">
        <v>95</v>
      </c>
      <c r="C59" s="418"/>
      <c r="D59" s="418"/>
      <c r="E59" s="418"/>
      <c r="F59" s="419"/>
      <c r="G59" s="640">
        <v>1500</v>
      </c>
      <c r="H59" s="641"/>
      <c r="I59" s="174"/>
      <c r="J59" s="75">
        <f>+'ENERO 2019 (2)'!J59+'FEBRERRO 2019  (2)'!J59+'MARZO 2019 (3)'!J59</f>
        <v>0</v>
      </c>
      <c r="K59" s="57"/>
      <c r="L59" s="76"/>
      <c r="M59" s="316"/>
      <c r="N59" s="75"/>
      <c r="O59" s="787"/>
      <c r="P59" s="42"/>
      <c r="Q59" s="75"/>
      <c r="R59" s="42"/>
      <c r="S59" s="75"/>
      <c r="T59" s="57"/>
      <c r="U59" s="88"/>
      <c r="V59" s="52">
        <f>+'ENERO 2019 (2)'!J59+'FEBRERRO 2019  (2)'!J59+'MARZO 2019 (3)'!J59</f>
        <v>0</v>
      </c>
      <c r="W59" s="52">
        <f t="shared" si="31"/>
        <v>0</v>
      </c>
      <c r="X59" s="52">
        <f>+'ENERO 2019 (2)'!M59+'FEBRERRO 2019  (2)'!M59+'MARZO 2019 (3)'!M59</f>
        <v>0</v>
      </c>
      <c r="Y59" s="52">
        <f t="shared" si="32"/>
        <v>0</v>
      </c>
      <c r="Z59" s="52">
        <f>+'MARZO 2019 (3)'!P59</f>
        <v>0</v>
      </c>
      <c r="AA59" s="52">
        <f t="shared" si="33"/>
        <v>0</v>
      </c>
      <c r="AB59" s="52">
        <f>+'MARZO 2019 (3)'!S59</f>
        <v>0</v>
      </c>
      <c r="AC59" s="52">
        <f t="shared" si="34"/>
        <v>0</v>
      </c>
      <c r="AD59" s="375">
        <f t="shared" si="35"/>
        <v>0</v>
      </c>
      <c r="AE59" s="394">
        <f t="shared" si="36"/>
        <v>0</v>
      </c>
    </row>
    <row r="60" spans="1:31" ht="15" customHeight="1">
      <c r="A60" s="4"/>
      <c r="B60" s="417" t="s">
        <v>96</v>
      </c>
      <c r="C60" s="418"/>
      <c r="D60" s="418"/>
      <c r="E60" s="418"/>
      <c r="F60" s="419"/>
      <c r="G60" s="640">
        <v>1362</v>
      </c>
      <c r="H60" s="641"/>
      <c r="I60" s="174"/>
      <c r="J60" s="75">
        <f>+'ENERO 2019 (2)'!J60+'FEBRERRO 2019  (2)'!J60+'MARZO 2019 (3)'!J60</f>
        <v>0</v>
      </c>
      <c r="K60" s="57"/>
      <c r="L60" s="76"/>
      <c r="M60" s="316"/>
      <c r="N60" s="75"/>
      <c r="O60" s="787"/>
      <c r="P60" s="42"/>
      <c r="Q60" s="75"/>
      <c r="R60" s="42"/>
      <c r="S60" s="75"/>
      <c r="T60" s="57"/>
      <c r="U60" s="88"/>
      <c r="V60" s="52">
        <f>+'ENERO 2019 (2)'!J60+'FEBRERRO 2019  (2)'!J60+'MARZO 2019 (3)'!J60</f>
        <v>0</v>
      </c>
      <c r="W60" s="52">
        <f t="shared" si="31"/>
        <v>0</v>
      </c>
      <c r="X60" s="52">
        <f>+'ENERO 2019 (2)'!M60+'FEBRERRO 2019  (2)'!M60+'MARZO 2019 (3)'!M60</f>
        <v>0</v>
      </c>
      <c r="Y60" s="52">
        <f t="shared" si="32"/>
        <v>0</v>
      </c>
      <c r="Z60" s="52">
        <f>+'MARZO 2019 (3)'!P60</f>
        <v>0</v>
      </c>
      <c r="AA60" s="52">
        <f t="shared" si="33"/>
        <v>0</v>
      </c>
      <c r="AB60" s="52">
        <f>+'MARZO 2019 (3)'!S60</f>
        <v>0</v>
      </c>
      <c r="AC60" s="52">
        <f t="shared" si="34"/>
        <v>0</v>
      </c>
      <c r="AD60" s="375">
        <f t="shared" si="35"/>
        <v>0</v>
      </c>
      <c r="AE60" s="394">
        <f t="shared" si="36"/>
        <v>0</v>
      </c>
    </row>
    <row r="61" spans="1:31" ht="15" customHeight="1">
      <c r="A61" s="4"/>
      <c r="B61" s="417" t="s">
        <v>97</v>
      </c>
      <c r="C61" s="418"/>
      <c r="D61" s="418"/>
      <c r="E61" s="418"/>
      <c r="F61" s="419"/>
      <c r="G61" s="640">
        <v>3500</v>
      </c>
      <c r="H61" s="641"/>
      <c r="I61" s="174"/>
      <c r="J61" s="75">
        <f>+'ENERO 2019 (2)'!J61+'FEBRERRO 2019  (2)'!J61+'MARZO 2019 (3)'!J61</f>
        <v>0</v>
      </c>
      <c r="K61" s="57"/>
      <c r="L61" s="76"/>
      <c r="M61" s="316"/>
      <c r="N61" s="75"/>
      <c r="O61" s="787"/>
      <c r="P61" s="42"/>
      <c r="Q61" s="75"/>
      <c r="R61" s="42"/>
      <c r="S61" s="75"/>
      <c r="T61" s="57"/>
      <c r="U61" s="88"/>
      <c r="V61" s="52">
        <f>+'ENERO 2019 (2)'!J61+'FEBRERRO 2019  (2)'!J61+'MARZO 2019 (3)'!J61</f>
        <v>0</v>
      </c>
      <c r="W61" s="52">
        <f t="shared" si="31"/>
        <v>0</v>
      </c>
      <c r="X61" s="52">
        <f>+'ENERO 2019 (2)'!M61+'FEBRERRO 2019  (2)'!M61+'MARZO 2019 (3)'!M61</f>
        <v>0</v>
      </c>
      <c r="Y61" s="52">
        <f t="shared" si="32"/>
        <v>0</v>
      </c>
      <c r="Z61" s="52">
        <f>+'MARZO 2019 (3)'!P61</f>
        <v>0</v>
      </c>
      <c r="AA61" s="52">
        <f t="shared" si="33"/>
        <v>0</v>
      </c>
      <c r="AB61" s="52">
        <f>+'MARZO 2019 (3)'!S61</f>
        <v>0</v>
      </c>
      <c r="AC61" s="52">
        <f t="shared" si="34"/>
        <v>0</v>
      </c>
      <c r="AD61" s="375">
        <f t="shared" si="35"/>
        <v>0</v>
      </c>
      <c r="AE61" s="394">
        <f t="shared" si="36"/>
        <v>0</v>
      </c>
    </row>
    <row r="62" spans="1:31" ht="15" customHeight="1">
      <c r="A62" s="4"/>
      <c r="B62" s="417" t="s">
        <v>98</v>
      </c>
      <c r="C62" s="418"/>
      <c r="D62" s="418"/>
      <c r="E62" s="418"/>
      <c r="F62" s="419"/>
      <c r="G62" s="640">
        <v>19000</v>
      </c>
      <c r="H62" s="641"/>
      <c r="I62" s="174"/>
      <c r="J62" s="75">
        <f>+'ENERO 2019 (2)'!J62+'FEBRERRO 2019  (2)'!J62+'MARZO 2019 (3)'!J62</f>
        <v>0</v>
      </c>
      <c r="K62" s="57"/>
      <c r="L62" s="76"/>
      <c r="M62" s="316"/>
      <c r="N62" s="75"/>
      <c r="O62" s="787"/>
      <c r="P62" s="42"/>
      <c r="Q62" s="75"/>
      <c r="R62" s="42"/>
      <c r="S62" s="75"/>
      <c r="T62" s="57"/>
      <c r="U62" s="88"/>
      <c r="V62" s="52">
        <f>+'ENERO 2019 (2)'!J62+'FEBRERRO 2019  (2)'!J62+'MARZO 2019 (3)'!J62</f>
        <v>0</v>
      </c>
      <c r="W62" s="52">
        <f t="shared" si="31"/>
        <v>0</v>
      </c>
      <c r="X62" s="52">
        <f>+'ENERO 2019 (2)'!M62+'FEBRERRO 2019  (2)'!M62+'MARZO 2019 (3)'!M62</f>
        <v>0</v>
      </c>
      <c r="Y62" s="52">
        <f t="shared" si="32"/>
        <v>0</v>
      </c>
      <c r="Z62" s="52">
        <f>+'MARZO 2019 (3)'!P62</f>
        <v>0</v>
      </c>
      <c r="AA62" s="52">
        <f t="shared" si="33"/>
        <v>0</v>
      </c>
      <c r="AB62" s="52">
        <f>+'MARZO 2019 (3)'!S62</f>
        <v>0</v>
      </c>
      <c r="AC62" s="52">
        <f t="shared" si="34"/>
        <v>0</v>
      </c>
      <c r="AD62" s="375">
        <f t="shared" si="35"/>
        <v>0</v>
      </c>
      <c r="AE62" s="394">
        <f t="shared" si="36"/>
        <v>0</v>
      </c>
    </row>
    <row r="63" spans="1:31" ht="15" customHeight="1">
      <c r="A63" s="4"/>
      <c r="B63" s="417" t="s">
        <v>99</v>
      </c>
      <c r="C63" s="418"/>
      <c r="D63" s="418"/>
      <c r="E63" s="418"/>
      <c r="F63" s="419"/>
      <c r="G63" s="640">
        <v>0</v>
      </c>
      <c r="H63" s="641"/>
      <c r="I63" s="174"/>
      <c r="J63" s="75">
        <f>+'ENERO 2019 (2)'!J63+'FEBRERRO 2019  (2)'!J63+'MARZO 2019 (3)'!J63</f>
        <v>0</v>
      </c>
      <c r="K63" s="57"/>
      <c r="L63" s="76"/>
      <c r="M63" s="316"/>
      <c r="N63" s="75"/>
      <c r="O63" s="787"/>
      <c r="P63" s="42"/>
      <c r="Q63" s="75"/>
      <c r="R63" s="42"/>
      <c r="S63" s="75"/>
      <c r="T63" s="57"/>
      <c r="U63" s="88"/>
      <c r="V63" s="52">
        <f>+'ENERO 2019 (2)'!J63+'FEBRERRO 2019  (2)'!J63+'MARZO 2019 (3)'!J63</f>
        <v>0</v>
      </c>
      <c r="W63" s="52">
        <f t="shared" si="31"/>
        <v>0</v>
      </c>
      <c r="X63" s="52">
        <f>+'ENERO 2019 (2)'!M63+'FEBRERRO 2019  (2)'!M63+'MARZO 2019 (3)'!M63</f>
        <v>0</v>
      </c>
      <c r="Y63" s="52">
        <f t="shared" si="32"/>
        <v>0</v>
      </c>
      <c r="Z63" s="52">
        <f>+'MARZO 2019 (3)'!P63</f>
        <v>0</v>
      </c>
      <c r="AA63" s="52">
        <f t="shared" si="33"/>
        <v>0</v>
      </c>
      <c r="AB63" s="52">
        <f>+'MARZO 2019 (3)'!S63</f>
        <v>0</v>
      </c>
      <c r="AC63" s="52">
        <f t="shared" si="34"/>
        <v>0</v>
      </c>
      <c r="AD63" s="375">
        <v>0</v>
      </c>
      <c r="AE63" s="394">
        <f t="shared" si="36"/>
        <v>0</v>
      </c>
    </row>
    <row r="64" spans="1:31" ht="15.75" customHeight="1">
      <c r="A64" s="4"/>
      <c r="B64" s="417" t="s">
        <v>100</v>
      </c>
      <c r="C64" s="418"/>
      <c r="D64" s="418"/>
      <c r="E64" s="418"/>
      <c r="F64" s="419"/>
      <c r="G64" s="640">
        <v>228000</v>
      </c>
      <c r="H64" s="641"/>
      <c r="I64" s="176"/>
      <c r="J64" s="75">
        <f>+'ENERO 2019 (2)'!J64+'FEBRERRO 2019  (2)'!J64+'MARZO 2019 (3)'!J64</f>
        <v>57000</v>
      </c>
      <c r="K64" s="57"/>
      <c r="L64" s="76"/>
      <c r="M64" s="316">
        <f>+'ENERO 2019 (2)'!M64+'FEBRERRO 2019  (2)'!M64+'MARZO 2019 (3)'!M64</f>
        <v>49984.39</v>
      </c>
      <c r="N64" s="75"/>
      <c r="O64" s="787"/>
      <c r="P64" s="42">
        <v>57000</v>
      </c>
      <c r="Q64" s="75"/>
      <c r="R64" s="42"/>
      <c r="S64" s="75">
        <v>49984.39</v>
      </c>
      <c r="T64" s="57"/>
      <c r="U64" s="87">
        <f>S64*100/G64/100</f>
        <v>0.21922978070175439</v>
      </c>
      <c r="V64" s="52">
        <f>+'ENERO 2019 (2)'!J64+'FEBRERRO 2019  (2)'!J64+'MARZO 2019 (3)'!J64</f>
        <v>57000</v>
      </c>
      <c r="W64" s="52">
        <f t="shared" si="31"/>
        <v>0</v>
      </c>
      <c r="X64" s="52">
        <f>+'ENERO 2019 (2)'!M64+'FEBRERRO 2019  (2)'!M64+'MARZO 2019 (3)'!M64</f>
        <v>49984.39</v>
      </c>
      <c r="Y64" s="52">
        <f t="shared" si="32"/>
        <v>0</v>
      </c>
      <c r="Z64" s="52">
        <f>+'MARZO 2019 (3)'!P64</f>
        <v>57000</v>
      </c>
      <c r="AA64" s="52">
        <f t="shared" si="33"/>
        <v>0</v>
      </c>
      <c r="AB64" s="52">
        <f>+'MARZO 2019 (3)'!S64</f>
        <v>49984.39</v>
      </c>
      <c r="AC64" s="52">
        <f t="shared" si="34"/>
        <v>0</v>
      </c>
      <c r="AD64" s="375">
        <f t="shared" si="35"/>
        <v>0.21922978070175439</v>
      </c>
      <c r="AE64" s="394">
        <f t="shared" si="36"/>
        <v>0</v>
      </c>
    </row>
    <row r="65" spans="1:31" ht="26.25" customHeight="1">
      <c r="A65" s="4"/>
      <c r="B65" s="417" t="s">
        <v>101</v>
      </c>
      <c r="C65" s="418"/>
      <c r="D65" s="418"/>
      <c r="E65" s="418"/>
      <c r="F65" s="419"/>
      <c r="G65" s="640">
        <v>29640</v>
      </c>
      <c r="H65" s="641"/>
      <c r="I65" s="174"/>
      <c r="J65" s="75">
        <f>+'ENERO 2019 (2)'!J65+'FEBRERRO 2019  (2)'!J65+'MARZO 2019 (3)'!J65</f>
        <v>0</v>
      </c>
      <c r="K65" s="210"/>
      <c r="L65" s="218"/>
      <c r="M65" s="176"/>
      <c r="N65" s="154"/>
      <c r="O65" s="788"/>
      <c r="P65" s="153"/>
      <c r="Q65" s="154"/>
      <c r="R65" s="153"/>
      <c r="S65" s="154"/>
      <c r="T65" s="210"/>
      <c r="U65" s="88"/>
      <c r="V65" s="52">
        <f>+'ENERO 2019 (2)'!J65+'FEBRERRO 2019  (2)'!J65+'MARZO 2019 (3)'!J65</f>
        <v>0</v>
      </c>
      <c r="W65" s="52">
        <f t="shared" si="31"/>
        <v>0</v>
      </c>
      <c r="X65" s="52">
        <f>+'ENERO 2019 (2)'!M65+'FEBRERRO 2019  (2)'!M65+'MARZO 2019 (3)'!M65</f>
        <v>0</v>
      </c>
      <c r="Y65" s="52">
        <f t="shared" si="32"/>
        <v>0</v>
      </c>
      <c r="Z65" s="52">
        <f>+'MARZO 2019 (3)'!P65</f>
        <v>0</v>
      </c>
      <c r="AA65" s="52">
        <f t="shared" si="33"/>
        <v>0</v>
      </c>
      <c r="AB65" s="52">
        <f>+'MARZO 2019 (3)'!S65</f>
        <v>0</v>
      </c>
      <c r="AC65" s="52">
        <f t="shared" si="34"/>
        <v>0</v>
      </c>
      <c r="AD65" s="375">
        <f t="shared" si="35"/>
        <v>0</v>
      </c>
      <c r="AE65" s="394">
        <f t="shared" si="36"/>
        <v>0</v>
      </c>
    </row>
    <row r="66" spans="1:31" ht="15" customHeight="1">
      <c r="A66" s="4"/>
      <c r="B66" s="417" t="s">
        <v>102</v>
      </c>
      <c r="C66" s="418"/>
      <c r="D66" s="418"/>
      <c r="E66" s="418"/>
      <c r="F66" s="419"/>
      <c r="G66" s="640">
        <v>5000</v>
      </c>
      <c r="H66" s="641"/>
      <c r="I66" s="174"/>
      <c r="J66" s="75">
        <f>+'ENERO 2019 (2)'!J66+'FEBRERRO 2019  (2)'!J66+'MARZO 2019 (3)'!J66</f>
        <v>0</v>
      </c>
      <c r="K66" s="57"/>
      <c r="L66" s="76"/>
      <c r="M66" s="316"/>
      <c r="N66" s="75"/>
      <c r="O66" s="787"/>
      <c r="P66" s="42"/>
      <c r="Q66" s="75"/>
      <c r="R66" s="42"/>
      <c r="S66" s="75"/>
      <c r="T66" s="57"/>
      <c r="U66" s="89"/>
      <c r="V66" s="52">
        <f>+'ENERO 2019 (2)'!J66+'FEBRERRO 2019  (2)'!J66+'MARZO 2019 (3)'!J66</f>
        <v>0</v>
      </c>
      <c r="W66" s="52">
        <f t="shared" si="31"/>
        <v>0</v>
      </c>
      <c r="X66" s="52">
        <f>+'ENERO 2019 (2)'!M66+'FEBRERRO 2019  (2)'!M66+'MARZO 2019 (3)'!M66</f>
        <v>0</v>
      </c>
      <c r="Y66" s="52">
        <f t="shared" si="32"/>
        <v>0</v>
      </c>
      <c r="Z66" s="52">
        <f>+'MARZO 2019 (3)'!P66</f>
        <v>0</v>
      </c>
      <c r="AA66" s="52">
        <f t="shared" si="33"/>
        <v>0</v>
      </c>
      <c r="AB66" s="52">
        <f>+'MARZO 2019 (3)'!S66</f>
        <v>0</v>
      </c>
      <c r="AC66" s="52">
        <f t="shared" si="34"/>
        <v>0</v>
      </c>
      <c r="AD66" s="375">
        <f t="shared" si="35"/>
        <v>0</v>
      </c>
      <c r="AE66" s="394">
        <f t="shared" si="36"/>
        <v>0</v>
      </c>
    </row>
    <row r="67" spans="1:31" ht="15" customHeight="1">
      <c r="A67" s="4"/>
      <c r="B67" s="417" t="s">
        <v>103</v>
      </c>
      <c r="C67" s="418"/>
      <c r="D67" s="418"/>
      <c r="E67" s="418"/>
      <c r="F67" s="419"/>
      <c r="G67" s="640">
        <v>1500</v>
      </c>
      <c r="H67" s="641"/>
      <c r="I67" s="174"/>
      <c r="J67" s="75">
        <f>+'ENERO 2019 (2)'!J67+'FEBRERRO 2019  (2)'!J67+'MARZO 2019 (3)'!J67</f>
        <v>0</v>
      </c>
      <c r="K67" s="57"/>
      <c r="L67" s="76"/>
      <c r="M67" s="316"/>
      <c r="N67" s="75"/>
      <c r="O67" s="787"/>
      <c r="P67" s="42"/>
      <c r="Q67" s="75"/>
      <c r="R67" s="42"/>
      <c r="S67" s="75"/>
      <c r="T67" s="57"/>
      <c r="U67" s="89"/>
      <c r="V67" s="52">
        <f>+'ENERO 2019 (2)'!J67+'FEBRERRO 2019  (2)'!J67+'MARZO 2019 (3)'!J67</f>
        <v>0</v>
      </c>
      <c r="W67" s="52">
        <f t="shared" si="31"/>
        <v>0</v>
      </c>
      <c r="X67" s="52">
        <f>+'ENERO 2019 (2)'!M67+'FEBRERRO 2019  (2)'!M67+'MARZO 2019 (3)'!M67</f>
        <v>0</v>
      </c>
      <c r="Y67" s="52">
        <f t="shared" si="32"/>
        <v>0</v>
      </c>
      <c r="Z67" s="52">
        <f>+'MARZO 2019 (3)'!P67</f>
        <v>0</v>
      </c>
      <c r="AA67" s="52">
        <f t="shared" si="33"/>
        <v>0</v>
      </c>
      <c r="AB67" s="52">
        <f>+'MARZO 2019 (3)'!S67</f>
        <v>0</v>
      </c>
      <c r="AC67" s="52">
        <f t="shared" si="34"/>
        <v>0</v>
      </c>
      <c r="AD67" s="375">
        <f t="shared" si="35"/>
        <v>0</v>
      </c>
      <c r="AE67" s="394">
        <f t="shared" si="36"/>
        <v>0</v>
      </c>
    </row>
    <row r="68" spans="1:31" ht="15" customHeight="1">
      <c r="A68" s="4"/>
      <c r="B68" s="417" t="s">
        <v>104</v>
      </c>
      <c r="C68" s="418"/>
      <c r="D68" s="418"/>
      <c r="E68" s="418"/>
      <c r="F68" s="419"/>
      <c r="G68" s="640">
        <v>6700</v>
      </c>
      <c r="H68" s="641"/>
      <c r="I68" s="174"/>
      <c r="J68" s="75">
        <f>+'ENERO 2019 (2)'!J68+'FEBRERRO 2019  (2)'!J68+'MARZO 2019 (3)'!J68</f>
        <v>6700</v>
      </c>
      <c r="K68" s="57"/>
      <c r="L68" s="76"/>
      <c r="M68" s="316"/>
      <c r="N68" s="75"/>
      <c r="O68" s="787"/>
      <c r="P68" s="42">
        <v>6700</v>
      </c>
      <c r="Q68" s="75"/>
      <c r="R68" s="42"/>
      <c r="S68" s="75"/>
      <c r="T68" s="57"/>
      <c r="U68" s="89"/>
      <c r="V68" s="52">
        <f>+'ENERO 2019 (2)'!J68+'FEBRERRO 2019  (2)'!J68+'MARZO 2019 (3)'!J68</f>
        <v>6700</v>
      </c>
      <c r="W68" s="52">
        <f t="shared" si="31"/>
        <v>0</v>
      </c>
      <c r="X68" s="52">
        <f>+'ENERO 2019 (2)'!M68+'FEBRERRO 2019  (2)'!M68+'MARZO 2019 (3)'!M68</f>
        <v>0</v>
      </c>
      <c r="Y68" s="52">
        <f t="shared" si="32"/>
        <v>0</v>
      </c>
      <c r="Z68" s="52">
        <f>+'MARZO 2019 (3)'!P68</f>
        <v>6700</v>
      </c>
      <c r="AA68" s="52">
        <f t="shared" si="33"/>
        <v>0</v>
      </c>
      <c r="AB68" s="52">
        <f>+'MARZO 2019 (3)'!S68</f>
        <v>0</v>
      </c>
      <c r="AC68" s="52">
        <f t="shared" si="34"/>
        <v>0</v>
      </c>
      <c r="AD68" s="375">
        <f t="shared" si="35"/>
        <v>0</v>
      </c>
      <c r="AE68" s="394">
        <f t="shared" si="36"/>
        <v>0</v>
      </c>
    </row>
    <row r="69" spans="1:31" ht="15.75" customHeight="1">
      <c r="A69" s="4"/>
      <c r="B69" s="417" t="s">
        <v>105</v>
      </c>
      <c r="C69" s="418"/>
      <c r="D69" s="418"/>
      <c r="E69" s="418"/>
      <c r="F69" s="419"/>
      <c r="G69" s="640">
        <v>22860</v>
      </c>
      <c r="H69" s="641"/>
      <c r="I69" s="174"/>
      <c r="J69" s="75">
        <f>+'ENERO 2019 (2)'!J69+'FEBRERRO 2019  (2)'!J69+'MARZO 2019 (3)'!J69</f>
        <v>0</v>
      </c>
      <c r="K69" s="57"/>
      <c r="L69" s="76"/>
      <c r="M69" s="316"/>
      <c r="N69" s="75"/>
      <c r="O69" s="787"/>
      <c r="P69" s="42"/>
      <c r="Q69" s="75"/>
      <c r="R69" s="42"/>
      <c r="S69" s="75"/>
      <c r="T69" s="57"/>
      <c r="U69" s="89"/>
      <c r="V69" s="52">
        <f>+'ENERO 2019 (2)'!J69+'FEBRERRO 2019  (2)'!J69+'MARZO 2019 (3)'!J69</f>
        <v>0</v>
      </c>
      <c r="W69" s="52">
        <f t="shared" si="31"/>
        <v>0</v>
      </c>
      <c r="X69" s="52">
        <f>+'ENERO 2019 (2)'!M69+'FEBRERRO 2019  (2)'!M69+'MARZO 2019 (3)'!M69</f>
        <v>0</v>
      </c>
      <c r="Y69" s="52">
        <f t="shared" si="32"/>
        <v>0</v>
      </c>
      <c r="Z69" s="52">
        <f>+'MARZO 2019 (3)'!P69</f>
        <v>0</v>
      </c>
      <c r="AA69" s="52">
        <f t="shared" si="33"/>
        <v>0</v>
      </c>
      <c r="AB69" s="52">
        <f>+'MARZO 2019 (3)'!S69</f>
        <v>0</v>
      </c>
      <c r="AC69" s="52">
        <f t="shared" si="34"/>
        <v>0</v>
      </c>
      <c r="AD69" s="375">
        <f t="shared" si="35"/>
        <v>0</v>
      </c>
      <c r="AE69" s="394">
        <f t="shared" si="36"/>
        <v>0</v>
      </c>
    </row>
    <row r="70" spans="1:31" ht="15.75" customHeight="1" thickBot="1">
      <c r="A70" s="4"/>
      <c r="B70" s="417" t="s">
        <v>106</v>
      </c>
      <c r="C70" s="502"/>
      <c r="D70" s="502"/>
      <c r="E70" s="502"/>
      <c r="F70" s="419"/>
      <c r="G70" s="640">
        <v>15000</v>
      </c>
      <c r="H70" s="641"/>
      <c r="I70" s="174"/>
      <c r="J70" s="75">
        <f>+'ENERO 2019 (2)'!J70+'FEBRERRO 2019  (2)'!J70+'MARZO 2019 (3)'!J70</f>
        <v>0</v>
      </c>
      <c r="K70" s="210"/>
      <c r="L70" s="219"/>
      <c r="M70" s="789"/>
      <c r="N70" s="790"/>
      <c r="O70" s="791"/>
      <c r="P70" s="153"/>
      <c r="Q70" s="790"/>
      <c r="R70" s="153"/>
      <c r="S70" s="790"/>
      <c r="T70" s="210"/>
      <c r="U70" s="90"/>
      <c r="V70" s="52">
        <f>+'ENERO 2019 (2)'!J70+'FEBRERRO 2019  (2)'!J70+'MARZO 2019 (3)'!J70</f>
        <v>0</v>
      </c>
      <c r="W70" s="52">
        <f t="shared" si="31"/>
        <v>0</v>
      </c>
      <c r="X70" s="52">
        <f>+'ENERO 2019 (2)'!M70+'FEBRERRO 2019  (2)'!M70+'MARZO 2019 (3)'!M70</f>
        <v>0</v>
      </c>
      <c r="Y70" s="52">
        <f t="shared" si="32"/>
        <v>0</v>
      </c>
      <c r="Z70" s="52">
        <f>+'MARZO 2019 (3)'!P70</f>
        <v>0</v>
      </c>
      <c r="AA70" s="52">
        <f t="shared" si="33"/>
        <v>0</v>
      </c>
      <c r="AB70" s="52">
        <f>+'MARZO 2019 (3)'!S70</f>
        <v>0</v>
      </c>
      <c r="AC70" s="52">
        <f t="shared" si="34"/>
        <v>0</v>
      </c>
      <c r="AD70" s="375">
        <f t="shared" si="35"/>
        <v>0</v>
      </c>
      <c r="AE70" s="394">
        <f t="shared" si="36"/>
        <v>0</v>
      </c>
    </row>
    <row r="71" spans="1:31" s="108" customFormat="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W71" s="107"/>
      <c r="X71" s="107"/>
    </row>
    <row r="72" spans="1:31" ht="15.75" customHeight="1" thickBot="1">
      <c r="A72" s="4"/>
      <c r="B72" s="412" t="s">
        <v>107</v>
      </c>
      <c r="C72" s="413"/>
      <c r="D72" s="413"/>
      <c r="E72" s="413"/>
      <c r="F72" s="414"/>
      <c r="G72" s="649">
        <v>3600</v>
      </c>
      <c r="H72" s="650"/>
      <c r="I72" s="140">
        <v>0</v>
      </c>
      <c r="J72" s="75">
        <f>+'ENERO 2019 (2)'!J72+'FEBRERRO 2019  (2)'!J72+'MARZO 2019 (3)'!J72</f>
        <v>900</v>
      </c>
      <c r="K72" s="159">
        <v>0</v>
      </c>
      <c r="L72" s="142">
        <v>0</v>
      </c>
      <c r="M72" s="141">
        <f>+'ENERO 2019 (2)'!M72+'FEBRERRO 2019  (2)'!M72+'MARZO 2019 (3)'!M72</f>
        <v>632.19999999999993</v>
      </c>
      <c r="N72" s="141">
        <v>0</v>
      </c>
      <c r="O72" s="141">
        <v>0</v>
      </c>
      <c r="P72" s="141">
        <v>900</v>
      </c>
      <c r="Q72" s="141">
        <v>0</v>
      </c>
      <c r="R72" s="141"/>
      <c r="S72" s="141">
        <v>632.20000000000005</v>
      </c>
      <c r="T72" s="159">
        <v>0</v>
      </c>
      <c r="U72" s="91">
        <f>S72*100/G72/100</f>
        <v>0.17561111111111113</v>
      </c>
      <c r="V72" s="52">
        <f>+'ENERO 2019 (2)'!J72+'FEBRERRO 2019  (2)'!J72+'MARZO 2019 (3)'!J72</f>
        <v>900</v>
      </c>
      <c r="W72" s="52">
        <f>+J72-V72</f>
        <v>0</v>
      </c>
      <c r="X72" s="52">
        <f>+'ENERO 2019 (2)'!M72+'FEBRERRO 2019  (2)'!M72+'MARZO 2019 (3)'!M72</f>
        <v>632.19999999999993</v>
      </c>
      <c r="Y72" s="52">
        <f>+M72-X72</f>
        <v>0</v>
      </c>
      <c r="Z72" s="52">
        <f>+'MARZO 2019 (3)'!P72</f>
        <v>900</v>
      </c>
      <c r="AA72" s="52">
        <f>+P72-Z72</f>
        <v>0</v>
      </c>
      <c r="AB72" s="52">
        <f>+'MARZO 2019 (3)'!S72</f>
        <v>632.20000000000005</v>
      </c>
      <c r="AC72" s="52">
        <f>+S72-AB72</f>
        <v>0</v>
      </c>
      <c r="AD72" s="375">
        <f>+AB72/G72</f>
        <v>0.17561111111111113</v>
      </c>
      <c r="AE72" s="394">
        <f>+U72-AD72</f>
        <v>0</v>
      </c>
    </row>
    <row r="73" spans="1:31" ht="15.75" thickBot="1">
      <c r="A73" s="4"/>
      <c r="B73" s="31"/>
      <c r="C73" s="32"/>
      <c r="D73" s="32"/>
      <c r="E73" s="32"/>
      <c r="F73" s="33"/>
      <c r="G73" s="647"/>
      <c r="H73" s="682"/>
      <c r="I73" s="217"/>
      <c r="J73" s="229"/>
      <c r="K73" s="217"/>
      <c r="L73" s="210"/>
      <c r="M73" s="792"/>
      <c r="N73" s="153"/>
      <c r="O73" s="793"/>
      <c r="P73" s="794"/>
      <c r="Q73" s="793"/>
      <c r="R73" s="153"/>
      <c r="S73" s="792"/>
      <c r="T73" s="210"/>
      <c r="U73" s="92"/>
    </row>
    <row r="74" spans="1:31" s="108" customFormat="1" ht="15.75" customHeight="1" thickBot="1">
      <c r="A74" s="4"/>
      <c r="B74" s="503" t="s">
        <v>45</v>
      </c>
      <c r="C74" s="504"/>
      <c r="D74" s="504"/>
      <c r="E74" s="504"/>
      <c r="F74" s="504"/>
      <c r="G74" s="642"/>
      <c r="H74" s="642"/>
      <c r="I74" s="143"/>
      <c r="J74" s="143"/>
      <c r="K74" s="143"/>
      <c r="L74" s="143"/>
      <c r="M74" s="143"/>
      <c r="N74" s="143"/>
      <c r="O74" s="143"/>
      <c r="P74" s="143"/>
      <c r="Q74" s="143"/>
      <c r="R74" s="143"/>
      <c r="S74" s="143"/>
      <c r="T74" s="143"/>
      <c r="U74" s="94"/>
      <c r="W74" s="107"/>
      <c r="X74" s="107"/>
    </row>
    <row r="75" spans="1:31" ht="15.75" customHeight="1">
      <c r="A75" s="4"/>
      <c r="B75" s="427" t="s">
        <v>108</v>
      </c>
      <c r="C75" s="428"/>
      <c r="D75" s="428"/>
      <c r="E75" s="428"/>
      <c r="F75" s="429"/>
      <c r="G75" s="643">
        <v>1500</v>
      </c>
      <c r="H75" s="685"/>
      <c r="I75" s="230">
        <v>0</v>
      </c>
      <c r="J75" s="149">
        <v>0</v>
      </c>
      <c r="K75" s="149">
        <v>0</v>
      </c>
      <c r="L75" s="208">
        <v>0</v>
      </c>
      <c r="M75" s="149">
        <v>0</v>
      </c>
      <c r="N75" s="208">
        <v>0</v>
      </c>
      <c r="O75" s="149">
        <v>0</v>
      </c>
      <c r="P75" s="208">
        <v>0</v>
      </c>
      <c r="Q75" s="149">
        <v>0</v>
      </c>
      <c r="R75" s="208">
        <v>0</v>
      </c>
      <c r="S75" s="149">
        <v>0</v>
      </c>
      <c r="T75" s="208">
        <v>0</v>
      </c>
      <c r="U75" s="71">
        <v>0</v>
      </c>
      <c r="V75" s="52">
        <f>+'ENERO 2019 (2)'!J75+'FEBRERRO 2019  (2)'!J75+'MARZO 2019 (3)'!J75</f>
        <v>0</v>
      </c>
      <c r="W75" s="52">
        <f t="shared" ref="W75:W79" si="38">+J75-V75</f>
        <v>0</v>
      </c>
      <c r="X75" s="52">
        <f>+'ENERO 2019 (2)'!M75+'FEBRERRO 2019  (2)'!M75+'MARZO 2019 (3)'!M75</f>
        <v>0</v>
      </c>
      <c r="Y75" s="52">
        <f t="shared" ref="Y75:Y79" si="39">+M75-X75</f>
        <v>0</v>
      </c>
      <c r="Z75" s="52">
        <f>+'MARZO 2019 (3)'!P75</f>
        <v>0</v>
      </c>
      <c r="AA75" s="52">
        <f t="shared" ref="AA75:AA79" si="40">+P75-Z75</f>
        <v>0</v>
      </c>
      <c r="AB75" s="52">
        <f>+'MARZO 2019 (3)'!S75</f>
        <v>0</v>
      </c>
      <c r="AC75" s="52">
        <f t="shared" ref="AC75:AC79" si="41">+S75-AB75</f>
        <v>0</v>
      </c>
      <c r="AD75" s="375">
        <f t="shared" ref="AD75:AD79" si="42">+AB75/G75</f>
        <v>0</v>
      </c>
      <c r="AE75" s="394">
        <f t="shared" ref="AE75:AE79" si="43">+U75-AD75</f>
        <v>0</v>
      </c>
    </row>
    <row r="76" spans="1:31" ht="15.75" customHeight="1">
      <c r="A76" s="4"/>
      <c r="B76" s="417" t="s">
        <v>90</v>
      </c>
      <c r="C76" s="502"/>
      <c r="D76" s="502"/>
      <c r="E76" s="502"/>
      <c r="F76" s="419"/>
      <c r="G76" s="640">
        <v>2000</v>
      </c>
      <c r="H76" s="683"/>
      <c r="I76" s="76">
        <v>0</v>
      </c>
      <c r="J76" s="76">
        <v>0</v>
      </c>
      <c r="K76" s="76">
        <v>0</v>
      </c>
      <c r="L76" s="57">
        <v>0</v>
      </c>
      <c r="M76" s="76">
        <v>0</v>
      </c>
      <c r="N76" s="57">
        <v>0</v>
      </c>
      <c r="O76" s="76">
        <v>0</v>
      </c>
      <c r="P76" s="57">
        <v>0</v>
      </c>
      <c r="Q76" s="76">
        <v>0</v>
      </c>
      <c r="R76" s="57">
        <v>0</v>
      </c>
      <c r="S76" s="76">
        <v>0</v>
      </c>
      <c r="T76" s="57">
        <v>0</v>
      </c>
      <c r="U76" s="72">
        <v>0</v>
      </c>
      <c r="V76" s="52">
        <f>+'ENERO 2019 (2)'!J76+'FEBRERRO 2019  (2)'!J76+'MARZO 2019 (3)'!J76</f>
        <v>0</v>
      </c>
      <c r="W76" s="52">
        <f t="shared" si="38"/>
        <v>0</v>
      </c>
      <c r="X76" s="52">
        <f>+'ENERO 2019 (2)'!M76+'FEBRERRO 2019  (2)'!M76+'MARZO 2019 (3)'!M76</f>
        <v>0</v>
      </c>
      <c r="Y76" s="52">
        <f t="shared" si="39"/>
        <v>0</v>
      </c>
      <c r="Z76" s="52">
        <f>+'MARZO 2019 (3)'!P76</f>
        <v>0</v>
      </c>
      <c r="AA76" s="52">
        <f t="shared" si="40"/>
        <v>0</v>
      </c>
      <c r="AB76" s="52">
        <f>+'MARZO 2019 (3)'!S76</f>
        <v>0</v>
      </c>
      <c r="AC76" s="52">
        <f t="shared" si="41"/>
        <v>0</v>
      </c>
      <c r="AD76" s="375">
        <f t="shared" si="42"/>
        <v>0</v>
      </c>
      <c r="AE76" s="394">
        <f t="shared" si="43"/>
        <v>0</v>
      </c>
    </row>
    <row r="77" spans="1:31" ht="15" customHeight="1">
      <c r="A77" s="4"/>
      <c r="B77" s="417" t="s">
        <v>93</v>
      </c>
      <c r="C77" s="502"/>
      <c r="D77" s="502"/>
      <c r="E77" s="502"/>
      <c r="F77" s="419"/>
      <c r="G77" s="640">
        <v>4666</v>
      </c>
      <c r="H77" s="683"/>
      <c r="I77" s="76">
        <v>0</v>
      </c>
      <c r="J77" s="76">
        <v>0</v>
      </c>
      <c r="K77" s="76">
        <v>0</v>
      </c>
      <c r="L77" s="57">
        <v>0</v>
      </c>
      <c r="M77" s="76">
        <v>0</v>
      </c>
      <c r="N77" s="57">
        <v>0</v>
      </c>
      <c r="O77" s="76">
        <v>0</v>
      </c>
      <c r="P77" s="57">
        <v>0</v>
      </c>
      <c r="Q77" s="76">
        <v>0</v>
      </c>
      <c r="R77" s="57">
        <v>0</v>
      </c>
      <c r="S77" s="76">
        <v>0</v>
      </c>
      <c r="T77" s="57">
        <v>0</v>
      </c>
      <c r="U77" s="72">
        <v>0</v>
      </c>
      <c r="V77" s="52">
        <f>+'ENERO 2019 (2)'!J77+'FEBRERRO 2019  (2)'!J77+'MARZO 2019 (3)'!J77</f>
        <v>0</v>
      </c>
      <c r="W77" s="52">
        <f t="shared" si="38"/>
        <v>0</v>
      </c>
      <c r="X77" s="52">
        <f>+'ENERO 2019 (2)'!M77+'FEBRERRO 2019  (2)'!M77+'MARZO 2019 (3)'!M77</f>
        <v>0</v>
      </c>
      <c r="Y77" s="52">
        <f t="shared" si="39"/>
        <v>0</v>
      </c>
      <c r="Z77" s="52">
        <f>+'MARZO 2019 (3)'!P77</f>
        <v>0</v>
      </c>
      <c r="AA77" s="52">
        <f t="shared" si="40"/>
        <v>0</v>
      </c>
      <c r="AB77" s="52">
        <f>+'MARZO 2019 (3)'!S77</f>
        <v>0</v>
      </c>
      <c r="AC77" s="52">
        <f t="shared" si="41"/>
        <v>0</v>
      </c>
      <c r="AD77" s="375">
        <f t="shared" si="42"/>
        <v>0</v>
      </c>
      <c r="AE77" s="394">
        <f t="shared" si="43"/>
        <v>0</v>
      </c>
    </row>
    <row r="78" spans="1:31">
      <c r="A78" s="4"/>
      <c r="B78" s="417" t="s">
        <v>109</v>
      </c>
      <c r="C78" s="502"/>
      <c r="D78" s="502"/>
      <c r="E78" s="502"/>
      <c r="F78" s="419"/>
      <c r="G78" s="640">
        <v>48048</v>
      </c>
      <c r="H78" s="683"/>
      <c r="I78" s="76">
        <v>0</v>
      </c>
      <c r="J78" s="76">
        <v>0</v>
      </c>
      <c r="K78" s="76">
        <v>0</v>
      </c>
      <c r="L78" s="57">
        <v>0</v>
      </c>
      <c r="M78" s="76">
        <v>0</v>
      </c>
      <c r="N78" s="57">
        <v>0</v>
      </c>
      <c r="O78" s="76">
        <v>0</v>
      </c>
      <c r="P78" s="57">
        <v>0</v>
      </c>
      <c r="Q78" s="76">
        <v>0</v>
      </c>
      <c r="R78" s="57">
        <v>0</v>
      </c>
      <c r="S78" s="76">
        <v>0</v>
      </c>
      <c r="T78" s="57">
        <v>0</v>
      </c>
      <c r="U78" s="72">
        <v>0</v>
      </c>
      <c r="V78" s="52">
        <f>+'ENERO 2019 (2)'!J78+'FEBRERRO 2019  (2)'!J78+'MARZO 2019 (3)'!J78</f>
        <v>0</v>
      </c>
      <c r="W78" s="52">
        <f t="shared" si="38"/>
        <v>0</v>
      </c>
      <c r="X78" s="52">
        <f>+'ENERO 2019 (2)'!M78+'FEBRERRO 2019  (2)'!M78+'MARZO 2019 (3)'!M78</f>
        <v>0</v>
      </c>
      <c r="Y78" s="52">
        <f t="shared" si="39"/>
        <v>0</v>
      </c>
      <c r="Z78" s="52">
        <f>+'MARZO 2019 (3)'!P78</f>
        <v>0</v>
      </c>
      <c r="AA78" s="52">
        <f t="shared" si="40"/>
        <v>0</v>
      </c>
      <c r="AB78" s="52">
        <f>+'MARZO 2019 (3)'!S78</f>
        <v>0</v>
      </c>
      <c r="AC78" s="52">
        <f t="shared" si="41"/>
        <v>0</v>
      </c>
      <c r="AD78" s="375">
        <f t="shared" si="42"/>
        <v>0</v>
      </c>
      <c r="AE78" s="394">
        <f t="shared" si="43"/>
        <v>0</v>
      </c>
    </row>
    <row r="79" spans="1:31" ht="15.75" thickBot="1">
      <c r="A79" s="4"/>
      <c r="B79" s="422" t="s">
        <v>110</v>
      </c>
      <c r="C79" s="423"/>
      <c r="D79" s="423"/>
      <c r="E79" s="423"/>
      <c r="F79" s="424"/>
      <c r="G79" s="638">
        <v>24000</v>
      </c>
      <c r="H79" s="684"/>
      <c r="I79" s="81">
        <v>0</v>
      </c>
      <c r="J79" s="81">
        <v>0</v>
      </c>
      <c r="K79" s="81">
        <v>0</v>
      </c>
      <c r="L79" s="80">
        <v>0</v>
      </c>
      <c r="M79" s="81">
        <v>0</v>
      </c>
      <c r="N79" s="80">
        <v>0</v>
      </c>
      <c r="O79" s="81">
        <v>0</v>
      </c>
      <c r="P79" s="80">
        <v>0</v>
      </c>
      <c r="Q79" s="81">
        <v>0</v>
      </c>
      <c r="R79" s="80">
        <v>0</v>
      </c>
      <c r="S79" s="81">
        <v>0</v>
      </c>
      <c r="T79" s="80">
        <v>0</v>
      </c>
      <c r="U79" s="73">
        <v>0</v>
      </c>
      <c r="V79" s="52">
        <f>+'ENERO 2019 (2)'!J79+'FEBRERRO 2019  (2)'!J79+'MARZO 2019 (3)'!J79</f>
        <v>0</v>
      </c>
      <c r="W79" s="52">
        <f t="shared" si="38"/>
        <v>0</v>
      </c>
      <c r="X79" s="52">
        <f>+'ENERO 2019 (2)'!M79+'FEBRERRO 2019  (2)'!M79+'MARZO 2019 (3)'!M79</f>
        <v>0</v>
      </c>
      <c r="Y79" s="52">
        <f t="shared" si="39"/>
        <v>0</v>
      </c>
      <c r="Z79" s="52">
        <f>+'MARZO 2019 (3)'!P79</f>
        <v>0</v>
      </c>
      <c r="AA79" s="52">
        <f t="shared" si="40"/>
        <v>0</v>
      </c>
      <c r="AB79" s="52">
        <f>+'MARZO 2019 (3)'!S79</f>
        <v>0</v>
      </c>
      <c r="AC79" s="52">
        <f t="shared" si="41"/>
        <v>0</v>
      </c>
      <c r="AD79" s="375">
        <f t="shared" si="42"/>
        <v>0</v>
      </c>
      <c r="AE79" s="394">
        <f t="shared" si="43"/>
        <v>0</v>
      </c>
    </row>
    <row r="80" spans="1:31" s="112" customFormat="1" ht="15.75" thickBot="1">
      <c r="A80" s="113"/>
      <c r="B80" s="487" t="s">
        <v>36</v>
      </c>
      <c r="C80" s="488"/>
      <c r="D80" s="488"/>
      <c r="E80" s="488"/>
      <c r="F80" s="489"/>
      <c r="G80" s="645">
        <f>SUM(G52:H79)</f>
        <v>688804.23</v>
      </c>
      <c r="H80" s="646"/>
      <c r="I80" s="144">
        <f t="shared" ref="I80:T80" si="44">SUM(I52:I79)</f>
        <v>0</v>
      </c>
      <c r="J80" s="144">
        <f t="shared" si="44"/>
        <v>115094.9</v>
      </c>
      <c r="K80" s="144">
        <f t="shared" si="44"/>
        <v>0</v>
      </c>
      <c r="L80" s="144">
        <f t="shared" si="44"/>
        <v>0</v>
      </c>
      <c r="M80" s="144">
        <f t="shared" si="44"/>
        <v>82229.55</v>
      </c>
      <c r="N80" s="144">
        <f t="shared" si="44"/>
        <v>0</v>
      </c>
      <c r="O80" s="144">
        <f t="shared" si="44"/>
        <v>0</v>
      </c>
      <c r="P80" s="144">
        <f t="shared" si="44"/>
        <v>115094.9</v>
      </c>
      <c r="Q80" s="144">
        <f t="shared" si="44"/>
        <v>0</v>
      </c>
      <c r="R80" s="144">
        <f t="shared" si="44"/>
        <v>0</v>
      </c>
      <c r="S80" s="144">
        <f t="shared" si="44"/>
        <v>82229.55</v>
      </c>
      <c r="T80" s="144">
        <f t="shared" si="44"/>
        <v>0</v>
      </c>
      <c r="U80" s="145">
        <f t="shared" ref="U80" si="45">IF(G80=0,0,+S80/G80)</f>
        <v>0.11938014666373348</v>
      </c>
      <c r="V80" s="52">
        <f>+'ENERO 2019 (2)'!J80+'FEBRERRO 2019  (2)'!J80+'MARZO 2019 (3)'!J80</f>
        <v>115094.9</v>
      </c>
      <c r="W80" s="52">
        <f>+J80-V80</f>
        <v>0</v>
      </c>
      <c r="X80" s="52">
        <f>+'ENERO 2019 (2)'!M80+'FEBRERRO 2019  (2)'!M80+'MARZO 2019 (3)'!M80</f>
        <v>82229.55</v>
      </c>
      <c r="Y80" s="52">
        <f>+M80-X80</f>
        <v>0</v>
      </c>
      <c r="Z80" s="52">
        <f>+'MARZO 2019 (3)'!P80</f>
        <v>115094.9</v>
      </c>
      <c r="AA80" s="52">
        <f>+P80-Z80</f>
        <v>0</v>
      </c>
      <c r="AB80" s="52">
        <f>+'MARZO 2019 (3)'!S80</f>
        <v>82229.55</v>
      </c>
      <c r="AC80" s="52">
        <f>+S80-AB80</f>
        <v>0</v>
      </c>
      <c r="AD80" s="375">
        <f>+AB80/G80</f>
        <v>0.11938014666373348</v>
      </c>
      <c r="AE80" s="394">
        <f>+U80-AD80</f>
        <v>0</v>
      </c>
    </row>
    <row r="81" spans="1:21" ht="15.75" thickBot="1">
      <c r="C81" s="46"/>
      <c r="I81" s="105"/>
      <c r="L81" s="105"/>
      <c r="N81" s="105"/>
      <c r="U81" s="105"/>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customHeight="1" thickBot="1">
      <c r="B83" s="494"/>
      <c r="C83" s="495"/>
      <c r="D83" s="497" t="s">
        <v>16</v>
      </c>
      <c r="E83" s="485"/>
      <c r="F83" s="485"/>
      <c r="G83" s="485"/>
      <c r="H83" s="485"/>
      <c r="I83" s="486"/>
      <c r="J83" s="756" t="s">
        <v>85</v>
      </c>
      <c r="K83" s="757"/>
      <c r="L83" s="757"/>
      <c r="M83" s="757"/>
      <c r="N83" s="757"/>
      <c r="O83" s="757"/>
      <c r="P83" s="497" t="s">
        <v>86</v>
      </c>
      <c r="Q83" s="485"/>
      <c r="R83" s="485"/>
      <c r="S83" s="485"/>
      <c r="T83" s="485"/>
      <c r="U83" s="486"/>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c r="A85" s="4"/>
      <c r="B85" s="477" t="s">
        <v>48</v>
      </c>
      <c r="C85" s="478"/>
      <c r="D85" s="479">
        <v>0</v>
      </c>
      <c r="E85" s="470"/>
      <c r="F85" s="479">
        <v>608590.23</v>
      </c>
      <c r="G85" s="470"/>
      <c r="H85" s="479">
        <v>0</v>
      </c>
      <c r="I85" s="470"/>
      <c r="J85" s="468">
        <v>0</v>
      </c>
      <c r="K85" s="469"/>
      <c r="L85" s="795">
        <f>+M80</f>
        <v>82229.55</v>
      </c>
      <c r="M85" s="796"/>
      <c r="N85" s="466">
        <v>0</v>
      </c>
      <c r="O85" s="467"/>
      <c r="P85" s="468">
        <v>0</v>
      </c>
      <c r="Q85" s="469"/>
      <c r="R85" s="466">
        <f>+S80</f>
        <v>82229.55</v>
      </c>
      <c r="S85" s="470"/>
      <c r="T85" s="466">
        <v>0</v>
      </c>
      <c r="U85" s="471"/>
    </row>
    <row r="86" spans="1:21" ht="36" customHeight="1" thickBot="1">
      <c r="A86" s="47"/>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SUM(L85:L86)</f>
        <v>82229.55</v>
      </c>
      <c r="M87" s="446"/>
      <c r="N87" s="444">
        <f>SUM(N85:N86)</f>
        <v>0</v>
      </c>
      <c r="O87" s="444"/>
      <c r="P87" s="445">
        <f>SUM(P85:P86)</f>
        <v>0</v>
      </c>
      <c r="Q87" s="452"/>
      <c r="R87" s="447">
        <f>SUM(R85:R86)</f>
        <v>82229.55</v>
      </c>
      <c r="S87" s="446"/>
      <c r="T87" s="447">
        <f>SUM(T85:T86)</f>
        <v>0</v>
      </c>
      <c r="U87" s="453"/>
    </row>
    <row r="88" spans="1:21">
      <c r="A88" s="4"/>
      <c r="B88" s="39"/>
      <c r="C88" s="39"/>
      <c r="D88" s="39"/>
      <c r="E88" s="39"/>
      <c r="F88" s="35"/>
      <c r="G88" s="35"/>
      <c r="H88" s="34"/>
      <c r="I88" s="34"/>
      <c r="J88" s="35"/>
      <c r="K88" s="35"/>
      <c r="L88" s="35"/>
      <c r="M88" s="34"/>
      <c r="N88" s="35"/>
      <c r="O88" s="34"/>
      <c r="P88" s="34"/>
      <c r="Q88" s="35"/>
      <c r="R88" s="4"/>
      <c r="S88" s="4"/>
      <c r="T88" s="4"/>
      <c r="U88" s="4"/>
    </row>
    <row r="89" spans="1:21" ht="15.75" thickBot="1">
      <c r="A89" s="4"/>
      <c r="B89" s="39"/>
      <c r="C89" s="39"/>
      <c r="D89" s="39"/>
      <c r="E89" s="39"/>
      <c r="F89" s="35"/>
      <c r="G89" s="35"/>
      <c r="H89" s="35"/>
      <c r="I89" s="35"/>
      <c r="J89" s="35"/>
      <c r="K89" s="35"/>
      <c r="L89" s="35"/>
      <c r="M89" s="35"/>
      <c r="N89" s="35"/>
      <c r="O89" s="35"/>
      <c r="P89" s="35"/>
      <c r="Q89" s="35"/>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118</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27"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2">
    <mergeCell ref="B7:U7"/>
    <mergeCell ref="B11:F11"/>
    <mergeCell ref="G11:U11"/>
    <mergeCell ref="B12:F12"/>
    <mergeCell ref="G12:U12"/>
    <mergeCell ref="B13:F13"/>
    <mergeCell ref="G13:U13"/>
    <mergeCell ref="B16:F16"/>
    <mergeCell ref="G16:H16"/>
    <mergeCell ref="I16:L16"/>
    <mergeCell ref="N16:Q16"/>
    <mergeCell ref="R16:U16"/>
    <mergeCell ref="B17:F17"/>
    <mergeCell ref="G17:U17"/>
    <mergeCell ref="B14:F14"/>
    <mergeCell ref="G14:U14"/>
    <mergeCell ref="B15:F15"/>
    <mergeCell ref="G15:H15"/>
    <mergeCell ref="I15:L15"/>
    <mergeCell ref="N15:Q15"/>
    <mergeCell ref="R15:S15"/>
    <mergeCell ref="T15:U15"/>
    <mergeCell ref="U22:U23"/>
    <mergeCell ref="B24:D24"/>
    <mergeCell ref="E24:F24"/>
    <mergeCell ref="G24:H24"/>
    <mergeCell ref="I24:K24"/>
    <mergeCell ref="L24:N24"/>
    <mergeCell ref="O24:Q24"/>
    <mergeCell ref="B18:F18"/>
    <mergeCell ref="G18:U18"/>
    <mergeCell ref="B19:U19"/>
    <mergeCell ref="B20:D23"/>
    <mergeCell ref="E20:F23"/>
    <mergeCell ref="G20:U20"/>
    <mergeCell ref="G21:H23"/>
    <mergeCell ref="I21:N21"/>
    <mergeCell ref="O21:U21"/>
    <mergeCell ref="I22:K23"/>
    <mergeCell ref="R24:T24"/>
    <mergeCell ref="B25:D25"/>
    <mergeCell ref="E25:F25"/>
    <mergeCell ref="G25:H25"/>
    <mergeCell ref="I25:K25"/>
    <mergeCell ref="L25:N25"/>
    <mergeCell ref="O25:Q25"/>
    <mergeCell ref="R25:T25"/>
    <mergeCell ref="L22:N23"/>
    <mergeCell ref="O22:Q23"/>
    <mergeCell ref="R22:T23"/>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R28:T28"/>
    <mergeCell ref="B29:D29"/>
    <mergeCell ref="E29:F29"/>
    <mergeCell ref="G29:H29"/>
    <mergeCell ref="I29:K29"/>
    <mergeCell ref="L29:N29"/>
    <mergeCell ref="O29:Q29"/>
    <mergeCell ref="R29:T29"/>
    <mergeCell ref="B28:D28"/>
    <mergeCell ref="E28:F28"/>
    <mergeCell ref="G28:H28"/>
    <mergeCell ref="I28:K28"/>
    <mergeCell ref="L28:N28"/>
    <mergeCell ref="O28:Q28"/>
    <mergeCell ref="R30:T30"/>
    <mergeCell ref="B31:D31"/>
    <mergeCell ref="B32:D32"/>
    <mergeCell ref="E32:F32"/>
    <mergeCell ref="G32:H32"/>
    <mergeCell ref="I32:K32"/>
    <mergeCell ref="L32:N32"/>
    <mergeCell ref="O32:Q32"/>
    <mergeCell ref="R32:T32"/>
    <mergeCell ref="B30:D30"/>
    <mergeCell ref="E30:F30"/>
    <mergeCell ref="G30:H30"/>
    <mergeCell ref="I30:K30"/>
    <mergeCell ref="L30:N30"/>
    <mergeCell ref="O30:Q30"/>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7:T37"/>
    <mergeCell ref="B38:D38"/>
    <mergeCell ref="E38:F38"/>
    <mergeCell ref="G38:H38"/>
    <mergeCell ref="I38:K38"/>
    <mergeCell ref="L38:N38"/>
    <mergeCell ref="O38:Q38"/>
    <mergeCell ref="R38:T38"/>
    <mergeCell ref="B37:D37"/>
    <mergeCell ref="E37:F37"/>
    <mergeCell ref="G37:H37"/>
    <mergeCell ref="I37:K37"/>
    <mergeCell ref="L37:N37"/>
    <mergeCell ref="O37:Q37"/>
    <mergeCell ref="R39:T39"/>
    <mergeCell ref="B40:D40"/>
    <mergeCell ref="E40:F40"/>
    <mergeCell ref="G40:H40"/>
    <mergeCell ref="I40:K40"/>
    <mergeCell ref="O40:Q40"/>
    <mergeCell ref="B39:D39"/>
    <mergeCell ref="E39:F39"/>
    <mergeCell ref="G39:H39"/>
    <mergeCell ref="I39:K39"/>
    <mergeCell ref="L39:N39"/>
    <mergeCell ref="O39:Q39"/>
    <mergeCell ref="L40:N40"/>
    <mergeCell ref="R40:T40"/>
    <mergeCell ref="R41:T41"/>
    <mergeCell ref="B42:D42"/>
    <mergeCell ref="E42:F42"/>
    <mergeCell ref="G42:H42"/>
    <mergeCell ref="I42:K42"/>
    <mergeCell ref="L42:N42"/>
    <mergeCell ref="O42:Q42"/>
    <mergeCell ref="R42:T42"/>
    <mergeCell ref="B41:D41"/>
    <mergeCell ref="E41:F41"/>
    <mergeCell ref="G41:H41"/>
    <mergeCell ref="I41:K41"/>
    <mergeCell ref="L41:N41"/>
    <mergeCell ref="O41:Q41"/>
    <mergeCell ref="L48:N48"/>
    <mergeCell ref="O48:Q48"/>
    <mergeCell ref="R48:T48"/>
    <mergeCell ref="U48:U49"/>
    <mergeCell ref="B50:U50"/>
    <mergeCell ref="B51:F51"/>
    <mergeCell ref="G51:H51"/>
    <mergeCell ref="R43:T43"/>
    <mergeCell ref="B44:F44"/>
    <mergeCell ref="G44:N44"/>
    <mergeCell ref="O44:U44"/>
    <mergeCell ref="B46:F49"/>
    <mergeCell ref="G46:U46"/>
    <mergeCell ref="G47:H49"/>
    <mergeCell ref="I47:N47"/>
    <mergeCell ref="O47:U47"/>
    <mergeCell ref="I48:K48"/>
    <mergeCell ref="B43:D43"/>
    <mergeCell ref="E43:F43"/>
    <mergeCell ref="G43:H43"/>
    <mergeCell ref="I43:K43"/>
    <mergeCell ref="L43:N43"/>
    <mergeCell ref="O43:Q43"/>
    <mergeCell ref="B52:F52"/>
    <mergeCell ref="G52:H52"/>
    <mergeCell ref="B53:F53"/>
    <mergeCell ref="G53:H53"/>
    <mergeCell ref="B64:F64"/>
    <mergeCell ref="G64:H64"/>
    <mergeCell ref="B54:F54"/>
    <mergeCell ref="G54:H54"/>
    <mergeCell ref="B55:F55"/>
    <mergeCell ref="G55:H55"/>
    <mergeCell ref="B56:F56"/>
    <mergeCell ref="G56:H56"/>
    <mergeCell ref="B57:F57"/>
    <mergeCell ref="G57:H57"/>
    <mergeCell ref="B58:F58"/>
    <mergeCell ref="G58:H58"/>
    <mergeCell ref="B62:F62"/>
    <mergeCell ref="G62:H62"/>
    <mergeCell ref="B63:F63"/>
    <mergeCell ref="G63:H63"/>
    <mergeCell ref="B59:F59"/>
    <mergeCell ref="G59:H59"/>
    <mergeCell ref="B60:F60"/>
    <mergeCell ref="G60:H60"/>
    <mergeCell ref="B74:F74"/>
    <mergeCell ref="G74:H74"/>
    <mergeCell ref="B75:F75"/>
    <mergeCell ref="G75:H75"/>
    <mergeCell ref="B72:F72"/>
    <mergeCell ref="G72:H72"/>
    <mergeCell ref="G73:H73"/>
    <mergeCell ref="B68:F68"/>
    <mergeCell ref="G68:H68"/>
    <mergeCell ref="B69:F69"/>
    <mergeCell ref="G69:H69"/>
    <mergeCell ref="B70:F70"/>
    <mergeCell ref="G70:H70"/>
    <mergeCell ref="B79:F79"/>
    <mergeCell ref="G79:H79"/>
    <mergeCell ref="B76:F76"/>
    <mergeCell ref="G76:H76"/>
    <mergeCell ref="B77:F77"/>
    <mergeCell ref="G77:H77"/>
    <mergeCell ref="B78:F78"/>
    <mergeCell ref="G78:H78"/>
    <mergeCell ref="J84:K84"/>
    <mergeCell ref="L84:M84"/>
    <mergeCell ref="N84:O84"/>
    <mergeCell ref="P84:Q84"/>
    <mergeCell ref="R84:S84"/>
    <mergeCell ref="T84:U84"/>
    <mergeCell ref="B80:F80"/>
    <mergeCell ref="G80:H80"/>
    <mergeCell ref="B82:U82"/>
    <mergeCell ref="B83:C84"/>
    <mergeCell ref="D83:I83"/>
    <mergeCell ref="J83:O83"/>
    <mergeCell ref="D84:E84"/>
    <mergeCell ref="F84:G84"/>
    <mergeCell ref="H84:I84"/>
    <mergeCell ref="P83:U83"/>
    <mergeCell ref="T87:U87"/>
    <mergeCell ref="N85:O85"/>
    <mergeCell ref="P85:Q85"/>
    <mergeCell ref="R85:S85"/>
    <mergeCell ref="T85:U85"/>
    <mergeCell ref="B86:C86"/>
    <mergeCell ref="D86:E86"/>
    <mergeCell ref="F86:G86"/>
    <mergeCell ref="H86:I86"/>
    <mergeCell ref="J86:K86"/>
    <mergeCell ref="L86:M86"/>
    <mergeCell ref="B85:C85"/>
    <mergeCell ref="D85:E85"/>
    <mergeCell ref="F85:G85"/>
    <mergeCell ref="H85:I85"/>
    <mergeCell ref="J85:K85"/>
    <mergeCell ref="L85:M85"/>
    <mergeCell ref="B116:G116"/>
    <mergeCell ref="J116:O116"/>
    <mergeCell ref="R116:U116"/>
    <mergeCell ref="J109:O109"/>
    <mergeCell ref="J110:O110"/>
    <mergeCell ref="R110:U110"/>
    <mergeCell ref="B111:G114"/>
    <mergeCell ref="J111:O114"/>
    <mergeCell ref="R111:U114"/>
    <mergeCell ref="B115:G115"/>
    <mergeCell ref="J115:O115"/>
    <mergeCell ref="R115:U115"/>
    <mergeCell ref="B110:G110"/>
    <mergeCell ref="J106:O106"/>
    <mergeCell ref="R106:U106"/>
    <mergeCell ref="B107:G107"/>
    <mergeCell ref="J107:O107"/>
    <mergeCell ref="R107:U107"/>
    <mergeCell ref="J100:O100"/>
    <mergeCell ref="R100:U100"/>
    <mergeCell ref="B101:G101"/>
    <mergeCell ref="J101:O105"/>
    <mergeCell ref="R101:U105"/>
    <mergeCell ref="B102:G105"/>
    <mergeCell ref="B61:F61"/>
    <mergeCell ref="G61:H61"/>
    <mergeCell ref="B65:F65"/>
    <mergeCell ref="G65:H65"/>
    <mergeCell ref="B66:F66"/>
    <mergeCell ref="G66:H66"/>
    <mergeCell ref="B67:F67"/>
    <mergeCell ref="G67:H67"/>
    <mergeCell ref="B106:G106"/>
    <mergeCell ref="B90:D90"/>
    <mergeCell ref="E90:U90"/>
    <mergeCell ref="B91:U97"/>
    <mergeCell ref="N86:O86"/>
    <mergeCell ref="P86:Q86"/>
    <mergeCell ref="R86:S86"/>
    <mergeCell ref="T86:U86"/>
    <mergeCell ref="D87:E87"/>
    <mergeCell ref="F87:G87"/>
    <mergeCell ref="H87:I87"/>
    <mergeCell ref="J87:K87"/>
    <mergeCell ref="L87:M87"/>
    <mergeCell ref="N87:O87"/>
    <mergeCell ref="P87:Q87"/>
    <mergeCell ref="R87:S87"/>
    <mergeCell ref="V22:W23"/>
    <mergeCell ref="X22:Y23"/>
    <mergeCell ref="Z22:AA23"/>
    <mergeCell ref="AB22:AC23"/>
    <mergeCell ref="AD22:AE23"/>
    <mergeCell ref="V48:W49"/>
    <mergeCell ref="X48:Y49"/>
    <mergeCell ref="Z48:AA49"/>
    <mergeCell ref="AB48:AC49"/>
    <mergeCell ref="AD48:AE49"/>
  </mergeCells>
  <conditionalFormatting sqref="W25">
    <cfRule type="cellIs" dxfId="208" priority="47" operator="notEqual">
      <formula>0</formula>
    </cfRule>
  </conditionalFormatting>
  <conditionalFormatting sqref="Y25">
    <cfRule type="cellIs" dxfId="207" priority="46" operator="notEqual">
      <formula>0</formula>
    </cfRule>
  </conditionalFormatting>
  <conditionalFormatting sqref="AA25">
    <cfRule type="cellIs" dxfId="206" priority="45" operator="notEqual">
      <formula>0</formula>
    </cfRule>
  </conditionalFormatting>
  <conditionalFormatting sqref="W43">
    <cfRule type="cellIs" dxfId="205" priority="15" operator="notEqual">
      <formula>0</formula>
    </cfRule>
  </conditionalFormatting>
  <conditionalFormatting sqref="Y43">
    <cfRule type="cellIs" dxfId="204" priority="14" operator="notEqual">
      <formula>0</formula>
    </cfRule>
  </conditionalFormatting>
  <conditionalFormatting sqref="AC25">
    <cfRule type="cellIs" dxfId="203" priority="40" operator="notEqual">
      <formula>0</formula>
    </cfRule>
  </conditionalFormatting>
  <conditionalFormatting sqref="AF31">
    <cfRule type="cellIs" dxfId="202" priority="41" operator="notEqual">
      <formula>0</formula>
    </cfRule>
  </conditionalFormatting>
  <conditionalFormatting sqref="AC43">
    <cfRule type="cellIs" dxfId="201" priority="12" operator="notEqual">
      <formula>0</formula>
    </cfRule>
  </conditionalFormatting>
  <conditionalFormatting sqref="W26:W27">
    <cfRule type="cellIs" dxfId="200" priority="39" operator="notEqual">
      <formula>0</formula>
    </cfRule>
  </conditionalFormatting>
  <conditionalFormatting sqref="W32:W33">
    <cfRule type="cellIs" dxfId="199" priority="31" operator="notEqual">
      <formula>0</formula>
    </cfRule>
  </conditionalFormatting>
  <conditionalFormatting sqref="AA26:AA27">
    <cfRule type="cellIs" dxfId="198" priority="37" operator="notEqual">
      <formula>0</formula>
    </cfRule>
  </conditionalFormatting>
  <conditionalFormatting sqref="AC26:AC27">
    <cfRule type="cellIs" dxfId="197" priority="36" operator="notEqual">
      <formula>0</formula>
    </cfRule>
  </conditionalFormatting>
  <conditionalFormatting sqref="W29:W30">
    <cfRule type="cellIs" dxfId="196" priority="35" operator="notEqual">
      <formula>0</formula>
    </cfRule>
  </conditionalFormatting>
  <conditionalFormatting sqref="AC32:AC33">
    <cfRule type="cellIs" dxfId="195" priority="28" operator="notEqual">
      <formula>0</formula>
    </cfRule>
  </conditionalFormatting>
  <conditionalFormatting sqref="AA29:AA30">
    <cfRule type="cellIs" dxfId="194" priority="33" operator="notEqual">
      <formula>0</formula>
    </cfRule>
  </conditionalFormatting>
  <conditionalFormatting sqref="AC29:AC30">
    <cfRule type="cellIs" dxfId="193" priority="32" operator="notEqual">
      <formula>0</formula>
    </cfRule>
  </conditionalFormatting>
  <conditionalFormatting sqref="W35:W36">
    <cfRule type="cellIs" dxfId="192" priority="27" operator="notEqual">
      <formula>0</formula>
    </cfRule>
  </conditionalFormatting>
  <conditionalFormatting sqref="AA32:AA33">
    <cfRule type="cellIs" dxfId="191" priority="29" operator="notEqual">
      <formula>0</formula>
    </cfRule>
  </conditionalFormatting>
  <conditionalFormatting sqref="AC35:AC36">
    <cfRule type="cellIs" dxfId="190" priority="24" operator="notEqual">
      <formula>0</formula>
    </cfRule>
  </conditionalFormatting>
  <conditionalFormatting sqref="AA35:AA36">
    <cfRule type="cellIs" dxfId="189" priority="25" operator="notEqual">
      <formula>0</formula>
    </cfRule>
  </conditionalFormatting>
  <conditionalFormatting sqref="W38">
    <cfRule type="cellIs" dxfId="188" priority="23" operator="notEqual">
      <formula>0</formula>
    </cfRule>
  </conditionalFormatting>
  <conditionalFormatting sqref="AA38">
    <cfRule type="cellIs" dxfId="187" priority="21" operator="notEqual">
      <formula>0</formula>
    </cfRule>
  </conditionalFormatting>
  <conditionalFormatting sqref="AC38">
    <cfRule type="cellIs" dxfId="186" priority="20" operator="notEqual">
      <formula>0</formula>
    </cfRule>
  </conditionalFormatting>
  <conditionalFormatting sqref="AC40:AC41">
    <cfRule type="cellIs" dxfId="185" priority="8" operator="notEqual">
      <formula>0</formula>
    </cfRule>
  </conditionalFormatting>
  <conditionalFormatting sqref="Y26:Y27">
    <cfRule type="cellIs" dxfId="184" priority="5" operator="notEqual">
      <formula>0</formula>
    </cfRule>
  </conditionalFormatting>
  <conditionalFormatting sqref="Y29:Y30">
    <cfRule type="cellIs" dxfId="183" priority="4" operator="notEqual">
      <formula>0</formula>
    </cfRule>
  </conditionalFormatting>
  <conditionalFormatting sqref="Y32:Y33">
    <cfRule type="cellIs" dxfId="182" priority="3" operator="notEqual">
      <formula>0</formula>
    </cfRule>
  </conditionalFormatting>
  <conditionalFormatting sqref="AA43">
    <cfRule type="cellIs" dxfId="181" priority="13" operator="notEqual">
      <formula>0</formula>
    </cfRule>
  </conditionalFormatting>
  <conditionalFormatting sqref="Y38">
    <cfRule type="cellIs" dxfId="180" priority="1" operator="notEqual">
      <formula>0</formula>
    </cfRule>
  </conditionalFormatting>
  <conditionalFormatting sqref="W40:W41">
    <cfRule type="cellIs" dxfId="179" priority="11" operator="notEqual">
      <formula>0</formula>
    </cfRule>
  </conditionalFormatting>
  <conditionalFormatting sqref="Y40:Y41">
    <cfRule type="cellIs" dxfId="178" priority="10" operator="notEqual">
      <formula>0</formula>
    </cfRule>
  </conditionalFormatting>
  <conditionalFormatting sqref="AA40:AA41">
    <cfRule type="cellIs" dxfId="177" priority="9" operator="notEqual">
      <formula>0</formula>
    </cfRule>
  </conditionalFormatting>
  <conditionalFormatting sqref="Y35:Y36">
    <cfRule type="cellIs" dxfId="176" priority="2" operator="notEqual">
      <formula>0</formula>
    </cfRule>
  </conditionalFormatting>
  <pageMargins left="0.86614173228346458" right="0" top="0.15748031496062992" bottom="0.15748031496062992" header="0.15748031496062992" footer="0.15748031496062992"/>
  <pageSetup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6"/>
  <sheetViews>
    <sheetView tabSelected="1" topLeftCell="A7" zoomScale="80" zoomScaleNormal="80" workbookViewId="0">
      <selection activeCell="I25" sqref="I25:K25"/>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8.140625" style="45" customWidth="1"/>
    <col min="7" max="8" width="11.42578125" style="45"/>
    <col min="9" max="20" width="12.7109375" style="45" customWidth="1"/>
    <col min="21" max="21" width="12.85546875" style="45" customWidth="1"/>
    <col min="22" max="16384" width="11.42578125" style="45"/>
  </cols>
  <sheetData>
    <row r="1" spans="1:21" s="108" customFormat="1"/>
    <row r="2" spans="1:21" s="108" customFormat="1">
      <c r="F2" s="1"/>
      <c r="G2" s="1"/>
      <c r="H2" s="1"/>
      <c r="I2" s="1"/>
      <c r="J2" s="1"/>
      <c r="K2" s="1"/>
      <c r="L2" s="1"/>
      <c r="M2" s="1"/>
      <c r="N2" s="1"/>
      <c r="O2" s="1"/>
    </row>
    <row r="3" spans="1:21" s="110" customFormat="1">
      <c r="F3" s="1"/>
      <c r="G3" s="1"/>
      <c r="H3" s="1"/>
      <c r="I3" s="1"/>
      <c r="J3" s="1"/>
      <c r="K3" s="1"/>
      <c r="L3" s="1"/>
      <c r="M3" s="1"/>
      <c r="N3" s="1"/>
      <c r="O3" s="1"/>
    </row>
    <row r="4" spans="1:21" s="110" customFormat="1">
      <c r="F4" s="1"/>
      <c r="G4" s="1"/>
      <c r="H4" s="1"/>
      <c r="I4" s="1"/>
      <c r="J4" s="1"/>
      <c r="K4" s="1"/>
      <c r="L4" s="1"/>
      <c r="M4" s="1"/>
      <c r="N4" s="1"/>
      <c r="O4" s="1"/>
    </row>
    <row r="5" spans="1:21" s="110" customFormat="1">
      <c r="F5" s="1"/>
      <c r="G5" s="1"/>
      <c r="H5" s="1"/>
      <c r="I5" s="1"/>
      <c r="J5" s="1"/>
      <c r="K5" s="1"/>
      <c r="L5" s="1"/>
      <c r="M5" s="1"/>
      <c r="N5" s="1"/>
      <c r="O5" s="1"/>
    </row>
    <row r="6" spans="1:21" s="108" customFormat="1" ht="25.5">
      <c r="B6" s="610" t="s">
        <v>0</v>
      </c>
      <c r="C6" s="610"/>
      <c r="D6" s="610"/>
      <c r="E6" s="610"/>
      <c r="F6" s="610"/>
      <c r="G6" s="610"/>
      <c r="H6" s="610"/>
      <c r="I6" s="610"/>
      <c r="J6" s="610"/>
      <c r="K6" s="610"/>
      <c r="L6" s="610"/>
      <c r="M6" s="610"/>
      <c r="N6" s="610"/>
      <c r="O6" s="610"/>
      <c r="P6" s="610"/>
      <c r="Q6" s="610"/>
      <c r="R6" s="610"/>
      <c r="S6" s="610"/>
      <c r="T6" s="610"/>
      <c r="U6" s="610"/>
    </row>
    <row r="7" spans="1:21" s="108" customFormat="1">
      <c r="F7" s="108" t="s">
        <v>1</v>
      </c>
    </row>
    <row r="8" spans="1:21" s="108" customFormat="1" ht="21.75">
      <c r="B8" s="2"/>
      <c r="C8" s="2"/>
      <c r="D8" s="2"/>
      <c r="E8" s="2"/>
      <c r="F8" s="2"/>
      <c r="G8" s="2"/>
      <c r="H8" s="2"/>
      <c r="I8" s="2"/>
      <c r="J8" s="2"/>
      <c r="K8" s="2"/>
      <c r="L8" s="2"/>
      <c r="M8" s="2"/>
      <c r="N8" s="2"/>
      <c r="O8" s="2"/>
      <c r="P8" s="2"/>
      <c r="Q8" s="2"/>
      <c r="R8" s="2"/>
      <c r="S8" s="2"/>
      <c r="T8" s="2"/>
      <c r="U8" s="2"/>
    </row>
    <row r="9" spans="1:21" s="108" customFormat="1" ht="15.75" thickBot="1">
      <c r="B9" s="109"/>
      <c r="C9" s="109"/>
      <c r="D9" s="109"/>
      <c r="E9" s="109"/>
      <c r="F9" s="109"/>
      <c r="G9" s="109"/>
      <c r="H9" s="109"/>
      <c r="I9" s="109"/>
      <c r="J9" s="109"/>
      <c r="K9" s="109"/>
      <c r="L9" s="109"/>
      <c r="M9" s="109"/>
      <c r="N9" s="109"/>
      <c r="O9" s="109"/>
      <c r="P9" s="109"/>
      <c r="Q9" s="109"/>
      <c r="R9" s="109"/>
      <c r="S9" s="109"/>
      <c r="T9" s="109"/>
      <c r="U9" s="109"/>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47"/>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47"/>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47"/>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47"/>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47"/>
      <c r="B15" s="611" t="s">
        <v>10</v>
      </c>
      <c r="C15" s="612"/>
      <c r="D15" s="612"/>
      <c r="E15" s="612"/>
      <c r="F15" s="613"/>
      <c r="G15" s="623" t="s">
        <v>7</v>
      </c>
      <c r="H15" s="624"/>
      <c r="I15" s="579"/>
      <c r="J15" s="625"/>
      <c r="K15" s="625"/>
      <c r="L15" s="626"/>
      <c r="M15" s="3" t="s">
        <v>8</v>
      </c>
      <c r="N15" s="627"/>
      <c r="O15" s="628"/>
      <c r="P15" s="628"/>
      <c r="Q15" s="629"/>
      <c r="R15" s="630"/>
      <c r="S15" s="631"/>
      <c r="T15" s="631"/>
      <c r="U15" s="632"/>
    </row>
    <row r="16" spans="1:21" ht="15.75" thickBot="1">
      <c r="A16" s="47"/>
      <c r="B16" s="611" t="s">
        <v>11</v>
      </c>
      <c r="C16" s="612"/>
      <c r="D16" s="612"/>
      <c r="E16" s="612"/>
      <c r="F16" s="613"/>
      <c r="G16" s="633" t="s">
        <v>79</v>
      </c>
      <c r="H16" s="634"/>
      <c r="I16" s="634"/>
      <c r="J16" s="634"/>
      <c r="K16" s="634"/>
      <c r="L16" s="634"/>
      <c r="M16" s="634"/>
      <c r="N16" s="634"/>
      <c r="O16" s="634"/>
      <c r="P16" s="634"/>
      <c r="Q16" s="634"/>
      <c r="R16" s="634"/>
      <c r="S16" s="634"/>
      <c r="T16" s="634"/>
      <c r="U16" s="635"/>
    </row>
    <row r="17" spans="1:27" ht="15.75" customHeight="1" thickBot="1">
      <c r="A17" s="47"/>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47"/>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47"/>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c r="A21" s="47"/>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15.75" thickBot="1">
      <c r="A22" s="47"/>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588"/>
      <c r="J23" s="587"/>
      <c r="K23" s="585"/>
      <c r="L23" s="589"/>
      <c r="M23" s="590"/>
      <c r="N23" s="590"/>
      <c r="O23" s="588"/>
      <c r="P23" s="587"/>
      <c r="Q23" s="587"/>
      <c r="R23" s="587"/>
      <c r="S23" s="587"/>
      <c r="T23" s="587"/>
      <c r="U23" s="114"/>
      <c r="V23" s="374"/>
      <c r="W23" s="345"/>
      <c r="X23" s="345"/>
      <c r="Y23" s="345"/>
      <c r="Z23" s="345"/>
      <c r="AA23" s="345"/>
    </row>
    <row r="24" spans="1:27" s="112" customFormat="1">
      <c r="A24" s="111"/>
      <c r="B24" s="538" t="s">
        <v>23</v>
      </c>
      <c r="C24" s="539"/>
      <c r="D24" s="540"/>
      <c r="E24" s="541" t="s">
        <v>24</v>
      </c>
      <c r="F24" s="542"/>
      <c r="G24" s="513">
        <v>950</v>
      </c>
      <c r="H24" s="513"/>
      <c r="I24" s="662">
        <v>110</v>
      </c>
      <c r="J24" s="663"/>
      <c r="K24" s="664"/>
      <c r="L24" s="655">
        <v>353</v>
      </c>
      <c r="M24" s="656"/>
      <c r="N24" s="657"/>
      <c r="O24" s="693">
        <f>+I24+'MARZO 2019 (3)'!O25:Q25</f>
        <v>290</v>
      </c>
      <c r="P24" s="696"/>
      <c r="Q24" s="697"/>
      <c r="R24" s="686">
        <v>780</v>
      </c>
      <c r="S24" s="666"/>
      <c r="T24" s="689"/>
      <c r="U24" s="115">
        <f>+R24/G24</f>
        <v>0.82105263157894737</v>
      </c>
      <c r="V24" s="381">
        <f>+I24+'MARZO 2019 (3)'!O25</f>
        <v>290</v>
      </c>
      <c r="W24" s="374">
        <f>+O24-V24</f>
        <v>0</v>
      </c>
      <c r="X24" s="381">
        <f>+L24+'MARZO 2019 (3)'!R25</f>
        <v>780</v>
      </c>
      <c r="Y24" s="374">
        <f>+R24-X24</f>
        <v>0</v>
      </c>
      <c r="Z24" s="375">
        <f>+X24/G24</f>
        <v>0.82105263157894737</v>
      </c>
      <c r="AA24" s="374">
        <f>+U24-Z24</f>
        <v>0</v>
      </c>
    </row>
    <row r="25" spans="1:27" s="112" customFormat="1">
      <c r="A25" s="113"/>
      <c r="B25" s="538" t="s">
        <v>58</v>
      </c>
      <c r="C25" s="553"/>
      <c r="D25" s="554"/>
      <c r="E25" s="541" t="s">
        <v>25</v>
      </c>
      <c r="F25" s="542"/>
      <c r="G25" s="551">
        <v>398</v>
      </c>
      <c r="H25" s="513"/>
      <c r="I25" s="662">
        <v>59</v>
      </c>
      <c r="J25" s="663"/>
      <c r="K25" s="664"/>
      <c r="L25" s="655">
        <v>272</v>
      </c>
      <c r="M25" s="656"/>
      <c r="N25" s="657"/>
      <c r="O25" s="693">
        <f>+I25+'MARZO 2019 (3)'!O26:Q26</f>
        <v>162</v>
      </c>
      <c r="P25" s="696"/>
      <c r="Q25" s="697"/>
      <c r="R25" s="686">
        <v>559</v>
      </c>
      <c r="S25" s="668"/>
      <c r="T25" s="690"/>
      <c r="U25" s="115">
        <f t="shared" ref="U25:U42" si="0">+R25/G25</f>
        <v>1.4045226130653266</v>
      </c>
      <c r="V25" s="381">
        <f>+I25+'MARZO 2019 (3)'!O26</f>
        <v>162</v>
      </c>
      <c r="W25" s="374">
        <f t="shared" ref="W25:W26" si="1">+O25-V25</f>
        <v>0</v>
      </c>
      <c r="X25" s="381">
        <f>+L25+'MARZO 2019 (3)'!R26</f>
        <v>559</v>
      </c>
      <c r="Y25" s="374">
        <f t="shared" ref="Y25:Y26" si="2">+R25-X25</f>
        <v>0</v>
      </c>
      <c r="Z25" s="375">
        <f t="shared" ref="Z25:Z26" si="3">+X25/G25</f>
        <v>1.4045226130653266</v>
      </c>
      <c r="AA25" s="374">
        <f t="shared" ref="AA25:AA26" si="4">+U25-Z25</f>
        <v>0</v>
      </c>
    </row>
    <row r="26" spans="1:27" s="112" customFormat="1">
      <c r="A26" s="111"/>
      <c r="B26" s="538" t="s">
        <v>26</v>
      </c>
      <c r="C26" s="539"/>
      <c r="D26" s="540"/>
      <c r="E26" s="541" t="s">
        <v>25</v>
      </c>
      <c r="F26" s="542"/>
      <c r="G26" s="513">
        <v>1570</v>
      </c>
      <c r="H26" s="514"/>
      <c r="I26" s="662">
        <v>236</v>
      </c>
      <c r="J26" s="663"/>
      <c r="K26" s="664"/>
      <c r="L26" s="655">
        <v>1088</v>
      </c>
      <c r="M26" s="656"/>
      <c r="N26" s="657"/>
      <c r="O26" s="693">
        <f>+I26+'MARZO 2019 (3)'!O27:Q27</f>
        <v>626</v>
      </c>
      <c r="P26" s="696"/>
      <c r="Q26" s="697"/>
      <c r="R26" s="693">
        <v>2085</v>
      </c>
      <c r="S26" s="696"/>
      <c r="T26" s="697"/>
      <c r="U26" s="115">
        <f t="shared" si="0"/>
        <v>1.3280254777070064</v>
      </c>
      <c r="V26" s="381">
        <f>+I26+'MARZO 2019 (3)'!O27</f>
        <v>626</v>
      </c>
      <c r="W26" s="374">
        <f t="shared" si="1"/>
        <v>0</v>
      </c>
      <c r="X26" s="381">
        <f>+L26+'MARZO 2019 (3)'!R27</f>
        <v>2085</v>
      </c>
      <c r="Y26" s="374">
        <f t="shared" si="2"/>
        <v>0</v>
      </c>
      <c r="Z26" s="375">
        <f t="shared" si="3"/>
        <v>1.3280254777070064</v>
      </c>
      <c r="AA26" s="374">
        <f t="shared" si="4"/>
        <v>0</v>
      </c>
    </row>
    <row r="27" spans="1:27" s="112" customFormat="1">
      <c r="A27" s="111"/>
      <c r="B27" s="548" t="s">
        <v>27</v>
      </c>
      <c r="C27" s="556"/>
      <c r="D27" s="557"/>
      <c r="E27" s="566"/>
      <c r="F27" s="567"/>
      <c r="G27" s="513"/>
      <c r="H27" s="513"/>
      <c r="I27" s="665"/>
      <c r="J27" s="668"/>
      <c r="K27" s="673"/>
      <c r="L27" s="513"/>
      <c r="M27" s="513"/>
      <c r="N27" s="687"/>
      <c r="O27" s="693"/>
      <c r="P27" s="694"/>
      <c r="Q27" s="695"/>
      <c r="R27" s="675"/>
      <c r="S27" s="675"/>
      <c r="T27" s="675"/>
      <c r="U27" s="115"/>
    </row>
    <row r="28" spans="1:27" s="112" customFormat="1" ht="15" customHeight="1">
      <c r="A28" s="111"/>
      <c r="B28" s="538" t="s">
        <v>28</v>
      </c>
      <c r="C28" s="553"/>
      <c r="D28" s="554"/>
      <c r="E28" s="541" t="s">
        <v>24</v>
      </c>
      <c r="F28" s="542"/>
      <c r="G28" s="551">
        <v>750</v>
      </c>
      <c r="H28" s="513"/>
      <c r="I28" s="665">
        <v>0</v>
      </c>
      <c r="J28" s="668"/>
      <c r="K28" s="673"/>
      <c r="L28" s="513">
        <v>0</v>
      </c>
      <c r="M28" s="513"/>
      <c r="N28" s="687"/>
      <c r="O28" s="693">
        <f>+I28+'MARZO 2019 (3)'!O29:Q29</f>
        <v>255</v>
      </c>
      <c r="P28" s="694"/>
      <c r="Q28" s="695"/>
      <c r="R28" s="678">
        <v>200</v>
      </c>
      <c r="S28" s="678"/>
      <c r="T28" s="678"/>
      <c r="U28" s="115">
        <f t="shared" si="0"/>
        <v>0.26666666666666666</v>
      </c>
      <c r="V28" s="381">
        <f>+I28+'MARZO 2019 (3)'!O29</f>
        <v>255</v>
      </c>
      <c r="W28" s="374">
        <f t="shared" ref="W28:W29" si="5">+O28-V28</f>
        <v>0</v>
      </c>
      <c r="X28" s="381">
        <f>+L28+'MARZO 2019 (3)'!R29</f>
        <v>200</v>
      </c>
      <c r="Y28" s="374">
        <f t="shared" ref="Y28:Y29" si="6">+R28-X28</f>
        <v>0</v>
      </c>
      <c r="Z28" s="375">
        <f t="shared" ref="Z28:Z29" si="7">+X28/G28</f>
        <v>0.26666666666666666</v>
      </c>
      <c r="AA28" s="374">
        <f t="shared" ref="AA28:AA29" si="8">+U28-Z28</f>
        <v>0</v>
      </c>
    </row>
    <row r="29" spans="1:27" s="112" customFormat="1" ht="15" customHeight="1">
      <c r="A29" s="111"/>
      <c r="B29" s="538" t="s">
        <v>29</v>
      </c>
      <c r="C29" s="553"/>
      <c r="D29" s="554"/>
      <c r="E29" s="541" t="s">
        <v>25</v>
      </c>
      <c r="F29" s="542"/>
      <c r="G29" s="551">
        <v>85</v>
      </c>
      <c r="H29" s="513"/>
      <c r="I29" s="665">
        <v>0</v>
      </c>
      <c r="J29" s="668"/>
      <c r="K29" s="673"/>
      <c r="L29" s="513">
        <v>0</v>
      </c>
      <c r="M29" s="513"/>
      <c r="N29" s="687"/>
      <c r="O29" s="693">
        <f>+I29+'MARZO 2019 (3)'!O30:Q30</f>
        <v>14</v>
      </c>
      <c r="P29" s="694"/>
      <c r="Q29" s="695"/>
      <c r="R29" s="678">
        <v>15</v>
      </c>
      <c r="S29" s="678"/>
      <c r="T29" s="678"/>
      <c r="U29" s="115">
        <f t="shared" si="0"/>
        <v>0.17647058823529413</v>
      </c>
      <c r="V29" s="381">
        <f>+I29+'MARZO 2019 (3)'!O30</f>
        <v>14</v>
      </c>
      <c r="W29" s="374">
        <f t="shared" si="5"/>
        <v>0</v>
      </c>
      <c r="X29" s="381">
        <f>+L29+'MARZO 2019 (3)'!R30</f>
        <v>15</v>
      </c>
      <c r="Y29" s="374">
        <f t="shared" si="6"/>
        <v>0</v>
      </c>
      <c r="Z29" s="375">
        <f t="shared" si="7"/>
        <v>0.17647058823529413</v>
      </c>
      <c r="AA29" s="374">
        <f t="shared" si="8"/>
        <v>0</v>
      </c>
    </row>
    <row r="30" spans="1:27" s="112" customFormat="1" ht="15" customHeight="1">
      <c r="A30" s="111"/>
      <c r="B30" s="548" t="s">
        <v>30</v>
      </c>
      <c r="C30" s="556"/>
      <c r="D30" s="557"/>
      <c r="E30" s="116"/>
      <c r="F30" s="117"/>
      <c r="G30" s="118"/>
      <c r="H30" s="119"/>
      <c r="I30" s="120"/>
      <c r="J30" s="121"/>
      <c r="K30" s="122"/>
      <c r="L30" s="119"/>
      <c r="M30" s="119"/>
      <c r="N30" s="119"/>
      <c r="O30" s="134"/>
      <c r="P30" s="121"/>
      <c r="Q30" s="135"/>
      <c r="R30" s="691"/>
      <c r="S30" s="692"/>
      <c r="T30" s="674"/>
      <c r="U30" s="115"/>
    </row>
    <row r="31" spans="1:27" s="112" customFormat="1" ht="15" customHeight="1">
      <c r="A31" s="111"/>
      <c r="B31" s="538" t="s">
        <v>28</v>
      </c>
      <c r="C31" s="553"/>
      <c r="D31" s="554"/>
      <c r="E31" s="541" t="s">
        <v>24</v>
      </c>
      <c r="F31" s="542"/>
      <c r="G31" s="551">
        <v>350</v>
      </c>
      <c r="H31" s="513"/>
      <c r="I31" s="665">
        <v>0</v>
      </c>
      <c r="J31" s="668"/>
      <c r="K31" s="673"/>
      <c r="L31" s="513">
        <v>0</v>
      </c>
      <c r="M31" s="513"/>
      <c r="N31" s="687"/>
      <c r="O31" s="686">
        <f>+I31+'MARZO 2019 (3)'!O32:Q32</f>
        <v>0</v>
      </c>
      <c r="P31" s="668"/>
      <c r="Q31" s="690"/>
      <c r="R31" s="678">
        <v>0</v>
      </c>
      <c r="S31" s="678"/>
      <c r="T31" s="678"/>
      <c r="U31" s="115">
        <f t="shared" si="0"/>
        <v>0</v>
      </c>
      <c r="V31" s="381">
        <f>+I31+'MARZO 2019 (3)'!O32</f>
        <v>0</v>
      </c>
      <c r="W31" s="374">
        <f t="shared" ref="W31:W32" si="9">+O31-V31</f>
        <v>0</v>
      </c>
      <c r="X31" s="381">
        <f>+L31+'MARZO 2019 (3)'!R32</f>
        <v>0</v>
      </c>
      <c r="Y31" s="374">
        <f t="shared" ref="Y31:Y32" si="10">+R31-X31</f>
        <v>0</v>
      </c>
      <c r="Z31" s="375">
        <f t="shared" ref="Z31:Z32" si="11">+X31/G31</f>
        <v>0</v>
      </c>
      <c r="AA31" s="374">
        <f t="shared" ref="AA31:AA32" si="12">+U31-Z31</f>
        <v>0</v>
      </c>
    </row>
    <row r="32" spans="1:27" s="112" customFormat="1" ht="15" customHeight="1">
      <c r="A32" s="111"/>
      <c r="B32" s="538" t="s">
        <v>29</v>
      </c>
      <c r="C32" s="553"/>
      <c r="D32" s="554"/>
      <c r="E32" s="541" t="s">
        <v>25</v>
      </c>
      <c r="F32" s="542"/>
      <c r="G32" s="551">
        <v>70</v>
      </c>
      <c r="H32" s="513"/>
      <c r="I32" s="665">
        <v>0</v>
      </c>
      <c r="J32" s="668"/>
      <c r="K32" s="673"/>
      <c r="L32" s="513">
        <v>0</v>
      </c>
      <c r="M32" s="513"/>
      <c r="N32" s="687"/>
      <c r="O32" s="686">
        <f>+I32+'MARZO 2019 (3)'!O33:Q33</f>
        <v>0</v>
      </c>
      <c r="P32" s="668"/>
      <c r="Q32" s="690"/>
      <c r="R32" s="678">
        <v>0</v>
      </c>
      <c r="S32" s="678"/>
      <c r="T32" s="678"/>
      <c r="U32" s="115">
        <f t="shared" si="0"/>
        <v>0</v>
      </c>
      <c r="V32" s="381">
        <f>+I32+'MARZO 2019 (3)'!O33</f>
        <v>0</v>
      </c>
      <c r="W32" s="374">
        <f t="shared" si="9"/>
        <v>0</v>
      </c>
      <c r="X32" s="381">
        <f>+L32+'MARZO 2019 (3)'!R33</f>
        <v>0</v>
      </c>
      <c r="Y32" s="374">
        <f t="shared" si="10"/>
        <v>0</v>
      </c>
      <c r="Z32" s="375">
        <f t="shared" si="11"/>
        <v>0</v>
      </c>
      <c r="AA32" s="374">
        <f t="shared" si="12"/>
        <v>0</v>
      </c>
    </row>
    <row r="33" spans="1:27" s="112" customFormat="1" ht="15" customHeight="1">
      <c r="A33" s="111"/>
      <c r="B33" s="548" t="s">
        <v>57</v>
      </c>
      <c r="C33" s="556"/>
      <c r="D33" s="557"/>
      <c r="E33" s="541"/>
      <c r="F33" s="542"/>
      <c r="G33" s="551"/>
      <c r="H33" s="513"/>
      <c r="I33" s="665"/>
      <c r="J33" s="668"/>
      <c r="K33" s="673"/>
      <c r="L33" s="513"/>
      <c r="M33" s="513"/>
      <c r="N33" s="555"/>
      <c r="O33" s="686"/>
      <c r="P33" s="668"/>
      <c r="Q33" s="690"/>
      <c r="R33" s="666"/>
      <c r="S33" s="668"/>
      <c r="T33" s="677"/>
      <c r="U33" s="115"/>
    </row>
    <row r="34" spans="1:27" s="112" customFormat="1">
      <c r="A34" s="111"/>
      <c r="B34" s="538" t="s">
        <v>28</v>
      </c>
      <c r="C34" s="553"/>
      <c r="D34" s="554"/>
      <c r="E34" s="541" t="s">
        <v>24</v>
      </c>
      <c r="F34" s="542"/>
      <c r="G34" s="551">
        <v>350</v>
      </c>
      <c r="H34" s="513"/>
      <c r="I34" s="665">
        <v>100</v>
      </c>
      <c r="J34" s="668"/>
      <c r="K34" s="673"/>
      <c r="L34" s="513">
        <v>148</v>
      </c>
      <c r="M34" s="513"/>
      <c r="N34" s="555"/>
      <c r="O34" s="686">
        <f>+I34+'MARZO 2019 (3)'!O35:Q35</f>
        <v>100</v>
      </c>
      <c r="P34" s="668"/>
      <c r="Q34" s="690"/>
      <c r="R34" s="666">
        <v>148</v>
      </c>
      <c r="S34" s="668"/>
      <c r="T34" s="677"/>
      <c r="U34" s="115">
        <f t="shared" si="0"/>
        <v>0.42285714285714288</v>
      </c>
      <c r="V34" s="381">
        <f>+I34+'MARZO 2019 (3)'!O35</f>
        <v>100</v>
      </c>
      <c r="W34" s="374">
        <f t="shared" ref="W34:W35" si="13">+O34-V34</f>
        <v>0</v>
      </c>
      <c r="X34" s="381">
        <f>+L34+'MARZO 2019 (3)'!R35</f>
        <v>148</v>
      </c>
      <c r="Y34" s="374">
        <f t="shared" ref="Y34:Y35" si="14">+R34-X34</f>
        <v>0</v>
      </c>
      <c r="Z34" s="375">
        <f t="shared" ref="Z34:Z35" si="15">+X34/G34</f>
        <v>0.42285714285714288</v>
      </c>
      <c r="AA34" s="374">
        <f t="shared" ref="AA34:AA35" si="16">+U34-Z34</f>
        <v>0</v>
      </c>
    </row>
    <row r="35" spans="1:27" s="112" customFormat="1" ht="15" customHeight="1">
      <c r="A35" s="111"/>
      <c r="B35" s="538" t="s">
        <v>29</v>
      </c>
      <c r="C35" s="553"/>
      <c r="D35" s="554"/>
      <c r="E35" s="541" t="s">
        <v>25</v>
      </c>
      <c r="F35" s="542"/>
      <c r="G35" s="562">
        <v>120</v>
      </c>
      <c r="H35" s="563"/>
      <c r="I35" s="665">
        <v>30</v>
      </c>
      <c r="J35" s="666"/>
      <c r="K35" s="667"/>
      <c r="L35" s="513">
        <v>3</v>
      </c>
      <c r="M35" s="513"/>
      <c r="N35" s="687"/>
      <c r="O35" s="686">
        <f>+I35+'MARZO 2019 (3)'!O36:Q36</f>
        <v>30</v>
      </c>
      <c r="P35" s="668"/>
      <c r="Q35" s="690"/>
      <c r="R35" s="666">
        <v>3</v>
      </c>
      <c r="S35" s="666"/>
      <c r="T35" s="666"/>
      <c r="U35" s="115">
        <f t="shared" si="0"/>
        <v>2.5000000000000001E-2</v>
      </c>
      <c r="V35" s="381">
        <f>+I35+'MARZO 2019 (3)'!O36</f>
        <v>30</v>
      </c>
      <c r="W35" s="374">
        <f t="shared" si="13"/>
        <v>0</v>
      </c>
      <c r="X35" s="381">
        <f>+L35+'MARZO 2019 (3)'!R36</f>
        <v>3</v>
      </c>
      <c r="Y35" s="374">
        <f t="shared" si="14"/>
        <v>0</v>
      </c>
      <c r="Z35" s="375">
        <f t="shared" si="15"/>
        <v>2.5000000000000001E-2</v>
      </c>
      <c r="AA35" s="374">
        <f t="shared" si="16"/>
        <v>0</v>
      </c>
    </row>
    <row r="36" spans="1:27" s="112" customFormat="1">
      <c r="A36" s="111"/>
      <c r="B36" s="548" t="s">
        <v>31</v>
      </c>
      <c r="C36" s="556"/>
      <c r="D36" s="557"/>
      <c r="E36" s="541"/>
      <c r="F36" s="542"/>
      <c r="G36" s="551"/>
      <c r="H36" s="513"/>
      <c r="I36" s="665"/>
      <c r="J36" s="668"/>
      <c r="K36" s="673"/>
      <c r="L36" s="513"/>
      <c r="M36" s="513"/>
      <c r="N36" s="555"/>
      <c r="O36" s="686"/>
      <c r="P36" s="668"/>
      <c r="Q36" s="690"/>
      <c r="R36" s="666"/>
      <c r="S36" s="668"/>
      <c r="T36" s="677"/>
      <c r="U36" s="115"/>
    </row>
    <row r="37" spans="1:27" s="112" customFormat="1">
      <c r="A37" s="111"/>
      <c r="B37" s="538" t="s">
        <v>32</v>
      </c>
      <c r="C37" s="553"/>
      <c r="D37" s="554"/>
      <c r="E37" s="541" t="s">
        <v>25</v>
      </c>
      <c r="F37" s="542"/>
      <c r="G37" s="551">
        <v>6</v>
      </c>
      <c r="H37" s="513"/>
      <c r="I37" s="665">
        <v>0</v>
      </c>
      <c r="J37" s="668"/>
      <c r="K37" s="673"/>
      <c r="L37" s="513">
        <v>1</v>
      </c>
      <c r="M37" s="513"/>
      <c r="N37" s="555"/>
      <c r="O37" s="686">
        <f>+I37+'MARZO 2019 (3)'!O38:Q38</f>
        <v>0</v>
      </c>
      <c r="P37" s="668"/>
      <c r="Q37" s="690"/>
      <c r="R37" s="666">
        <v>5</v>
      </c>
      <c r="S37" s="668"/>
      <c r="T37" s="677"/>
      <c r="U37" s="115">
        <f t="shared" si="0"/>
        <v>0.83333333333333337</v>
      </c>
      <c r="V37" s="381">
        <f>+I37+'MARZO 2019 (3)'!O38</f>
        <v>0</v>
      </c>
      <c r="W37" s="374">
        <f>+O37-V37</f>
        <v>0</v>
      </c>
      <c r="X37" s="381">
        <f>+L37+'MARZO 2019 (3)'!R38</f>
        <v>5</v>
      </c>
      <c r="Y37" s="374">
        <f>+R37-X37</f>
        <v>0</v>
      </c>
      <c r="Z37" s="375">
        <f>+X37/G37</f>
        <v>0.83333333333333337</v>
      </c>
      <c r="AA37" s="374">
        <f>+U37-Z37</f>
        <v>0</v>
      </c>
    </row>
    <row r="38" spans="1:27" s="112" customFormat="1">
      <c r="A38" s="111"/>
      <c r="B38" s="548" t="s">
        <v>33</v>
      </c>
      <c r="C38" s="556"/>
      <c r="D38" s="557"/>
      <c r="E38" s="541"/>
      <c r="F38" s="558"/>
      <c r="G38" s="513"/>
      <c r="H38" s="514"/>
      <c r="I38" s="665"/>
      <c r="J38" s="666"/>
      <c r="K38" s="667"/>
      <c r="L38" s="513"/>
      <c r="M38" s="514"/>
      <c r="N38" s="514"/>
      <c r="O38" s="686"/>
      <c r="P38" s="666"/>
      <c r="Q38" s="689"/>
      <c r="R38" s="666"/>
      <c r="S38" s="666"/>
      <c r="T38" s="666"/>
      <c r="U38" s="115"/>
    </row>
    <row r="39" spans="1:27" s="112" customFormat="1" ht="14.25" customHeight="1">
      <c r="A39" s="111"/>
      <c r="B39" s="538" t="s">
        <v>59</v>
      </c>
      <c r="C39" s="553"/>
      <c r="D39" s="554"/>
      <c r="E39" s="541" t="s">
        <v>25</v>
      </c>
      <c r="F39" s="542"/>
      <c r="G39" s="551">
        <v>12</v>
      </c>
      <c r="H39" s="513"/>
      <c r="I39" s="665">
        <v>1</v>
      </c>
      <c r="J39" s="668"/>
      <c r="K39" s="673"/>
      <c r="L39" s="551">
        <v>1</v>
      </c>
      <c r="M39" s="513"/>
      <c r="N39" s="687"/>
      <c r="O39" s="686">
        <f>+I39+'MARZO 2019 (3)'!O40:Q40</f>
        <v>4</v>
      </c>
      <c r="P39" s="668"/>
      <c r="Q39" s="690"/>
      <c r="R39" s="686">
        <v>4</v>
      </c>
      <c r="S39" s="668"/>
      <c r="T39" s="673"/>
      <c r="U39" s="115">
        <f t="shared" si="0"/>
        <v>0.33333333333333331</v>
      </c>
      <c r="V39" s="381">
        <f>+I39+'MARZO 2019 (3)'!O40</f>
        <v>4</v>
      </c>
      <c r="W39" s="374">
        <f t="shared" ref="W39:W40" si="17">+O39-V39</f>
        <v>0</v>
      </c>
      <c r="X39" s="381">
        <f>+L39+'MARZO 2019 (3)'!R40</f>
        <v>4</v>
      </c>
      <c r="Y39" s="374">
        <f>+R39-X39</f>
        <v>0</v>
      </c>
      <c r="Z39" s="375">
        <f>+X39/G39</f>
        <v>0.33333333333333331</v>
      </c>
      <c r="AA39" s="374">
        <f>+U39-Z39</f>
        <v>0</v>
      </c>
    </row>
    <row r="40" spans="1:27" s="112" customFormat="1">
      <c r="A40" s="111"/>
      <c r="B40" s="538" t="s">
        <v>34</v>
      </c>
      <c r="C40" s="553"/>
      <c r="D40" s="554"/>
      <c r="E40" s="541" t="s">
        <v>25</v>
      </c>
      <c r="F40" s="542"/>
      <c r="G40" s="551">
        <v>12</v>
      </c>
      <c r="H40" s="513"/>
      <c r="I40" s="665">
        <v>1</v>
      </c>
      <c r="J40" s="668"/>
      <c r="K40" s="673"/>
      <c r="L40" s="513">
        <v>1</v>
      </c>
      <c r="M40" s="513"/>
      <c r="N40" s="555"/>
      <c r="O40" s="686">
        <f>+I40+'MARZO 2019 (3)'!O41:Q41</f>
        <v>4</v>
      </c>
      <c r="P40" s="668"/>
      <c r="Q40" s="690"/>
      <c r="R40" s="666">
        <v>4</v>
      </c>
      <c r="S40" s="668"/>
      <c r="T40" s="677"/>
      <c r="U40" s="115">
        <f t="shared" si="0"/>
        <v>0.33333333333333331</v>
      </c>
      <c r="V40" s="381">
        <f>+I40+'MARZO 2019 (3)'!O41</f>
        <v>4</v>
      </c>
      <c r="W40" s="374">
        <f t="shared" si="17"/>
        <v>0</v>
      </c>
      <c r="X40" s="381">
        <f>+L40+'MARZO 2019 (3)'!R41</f>
        <v>4</v>
      </c>
      <c r="Y40" s="374">
        <f t="shared" ref="Y40" si="18">+R40-X40</f>
        <v>0</v>
      </c>
      <c r="Z40" s="375">
        <f t="shared" ref="Z40" si="19">+X40/G40</f>
        <v>0.33333333333333331</v>
      </c>
      <c r="AA40" s="374">
        <f t="shared" ref="AA40" si="20">+U40-Z40</f>
        <v>0</v>
      </c>
    </row>
    <row r="41" spans="1:27" s="112" customFormat="1">
      <c r="A41" s="111"/>
      <c r="B41" s="548" t="s">
        <v>35</v>
      </c>
      <c r="C41" s="549"/>
      <c r="D41" s="550"/>
      <c r="E41" s="541"/>
      <c r="F41" s="542"/>
      <c r="G41" s="513"/>
      <c r="H41" s="514"/>
      <c r="I41" s="665"/>
      <c r="J41" s="666"/>
      <c r="K41" s="667"/>
      <c r="L41" s="513"/>
      <c r="M41" s="514"/>
      <c r="N41" s="514"/>
      <c r="O41" s="686"/>
      <c r="P41" s="666"/>
      <c r="Q41" s="689"/>
      <c r="R41" s="666">
        <v>0</v>
      </c>
      <c r="S41" s="666"/>
      <c r="T41" s="666"/>
      <c r="U41" s="115"/>
    </row>
    <row r="42" spans="1:27" s="112" customFormat="1" ht="15.75" thickBot="1">
      <c r="A42" s="111"/>
      <c r="B42" s="538" t="s">
        <v>35</v>
      </c>
      <c r="C42" s="539"/>
      <c r="D42" s="540"/>
      <c r="E42" s="541" t="s">
        <v>25</v>
      </c>
      <c r="F42" s="542"/>
      <c r="G42" s="513">
        <v>1</v>
      </c>
      <c r="H42" s="514"/>
      <c r="I42" s="679">
        <v>0</v>
      </c>
      <c r="J42" s="680"/>
      <c r="K42" s="681"/>
      <c r="L42" s="513">
        <v>0</v>
      </c>
      <c r="M42" s="514"/>
      <c r="N42" s="514"/>
      <c r="O42" s="686">
        <v>0</v>
      </c>
      <c r="P42" s="666"/>
      <c r="Q42" s="689"/>
      <c r="R42" s="666">
        <v>0</v>
      </c>
      <c r="S42" s="666"/>
      <c r="T42" s="666"/>
      <c r="U42" s="115">
        <f t="shared" si="0"/>
        <v>0</v>
      </c>
      <c r="V42" s="381">
        <f>+I42+'MARZO 2019 (3)'!O43</f>
        <v>0</v>
      </c>
      <c r="W42" s="374">
        <f>+O42-V42</f>
        <v>0</v>
      </c>
      <c r="X42" s="381">
        <f>+L42+'MARZO 2019 (3)'!R43</f>
        <v>0</v>
      </c>
      <c r="Y42" s="374">
        <f>+R42-X42</f>
        <v>0</v>
      </c>
      <c r="Z42" s="375">
        <f>+X42/G42</f>
        <v>0</v>
      </c>
      <c r="AA42" s="374">
        <f>+U42-Z42</f>
        <v>0</v>
      </c>
    </row>
    <row r="43" spans="1:27" ht="15.75" thickBot="1">
      <c r="A43" s="47"/>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47"/>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47"/>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47"/>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15.75" thickBot="1">
      <c r="A48" s="47"/>
      <c r="B48" s="523"/>
      <c r="C48" s="524"/>
      <c r="D48" s="524"/>
      <c r="E48" s="524"/>
      <c r="F48" s="525"/>
      <c r="G48" s="533"/>
      <c r="H48" s="534"/>
      <c r="I48" s="39" t="s">
        <v>41</v>
      </c>
      <c r="J48" s="37" t="s">
        <v>42</v>
      </c>
      <c r="K48" s="37" t="s">
        <v>43</v>
      </c>
      <c r="L48" s="39" t="s">
        <v>41</v>
      </c>
      <c r="M48" s="37" t="s">
        <v>42</v>
      </c>
      <c r="N48" s="40" t="s">
        <v>43</v>
      </c>
      <c r="O48" s="14" t="s">
        <v>41</v>
      </c>
      <c r="P48" s="39" t="s">
        <v>42</v>
      </c>
      <c r="Q48" s="15" t="s">
        <v>43</v>
      </c>
      <c r="R48" s="16" t="s">
        <v>41</v>
      </c>
      <c r="S48" s="38" t="s">
        <v>42</v>
      </c>
      <c r="T48" s="37" t="s">
        <v>43</v>
      </c>
      <c r="U48" s="509"/>
      <c r="V48" s="608"/>
      <c r="W48" s="609"/>
      <c r="X48" s="608"/>
      <c r="Y48" s="609"/>
      <c r="Z48" s="608"/>
      <c r="AA48" s="609"/>
    </row>
    <row r="49" spans="1:27" ht="15.75" thickBot="1">
      <c r="A49" s="47"/>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s="108" customFormat="1" ht="15.75" thickBot="1">
      <c r="A50" s="4"/>
      <c r="B50" s="510" t="s">
        <v>22</v>
      </c>
      <c r="C50" s="511"/>
      <c r="D50" s="511"/>
      <c r="E50" s="511"/>
      <c r="F50" s="511"/>
      <c r="G50" s="512"/>
      <c r="H50" s="512"/>
      <c r="I50" s="100"/>
      <c r="J50" s="100"/>
      <c r="K50" s="100"/>
      <c r="L50" s="100"/>
      <c r="M50" s="100"/>
      <c r="N50" s="100"/>
      <c r="O50" s="100"/>
      <c r="P50" s="100"/>
      <c r="Q50" s="100"/>
      <c r="R50" s="100"/>
      <c r="S50" s="100"/>
      <c r="T50" s="100"/>
      <c r="U50" s="104"/>
      <c r="V50" s="345"/>
      <c r="W50" s="345"/>
      <c r="X50" s="345"/>
      <c r="Y50" s="345"/>
      <c r="Z50" s="345"/>
      <c r="AA50" s="345"/>
    </row>
    <row r="51" spans="1:27" ht="21.75" customHeight="1">
      <c r="A51" s="4"/>
      <c r="B51" s="417" t="s">
        <v>88</v>
      </c>
      <c r="C51" s="502"/>
      <c r="D51" s="502"/>
      <c r="E51" s="502"/>
      <c r="F51" s="419"/>
      <c r="G51" s="640">
        <v>5000</v>
      </c>
      <c r="H51" s="641"/>
      <c r="I51" s="174"/>
      <c r="J51" s="217"/>
      <c r="K51" s="57"/>
      <c r="L51" s="149"/>
      <c r="M51" s="57"/>
      <c r="N51" s="149"/>
      <c r="O51" s="57"/>
      <c r="P51" s="149"/>
      <c r="Q51" s="57"/>
      <c r="R51" s="149"/>
      <c r="S51" s="57"/>
      <c r="T51" s="149"/>
      <c r="U51" s="77"/>
      <c r="V51" s="376">
        <f>+J51+'MARZO 2019 (3)'!P52</f>
        <v>0</v>
      </c>
      <c r="W51" s="377">
        <f t="shared" ref="W51" si="21">+P51-V51</f>
        <v>0</v>
      </c>
      <c r="X51" s="377">
        <f>+M51+'MARZO 2019 (3)'!S52</f>
        <v>0</v>
      </c>
      <c r="Y51" s="377">
        <f>+S51-X51</f>
        <v>0</v>
      </c>
      <c r="Z51" s="375">
        <f t="shared" ref="Z51" si="22">+X51/G51</f>
        <v>0</v>
      </c>
      <c r="AA51" s="382">
        <f>+U51-Z51</f>
        <v>0</v>
      </c>
    </row>
    <row r="52" spans="1:27">
      <c r="A52" s="4"/>
      <c r="B52" s="417" t="s">
        <v>89</v>
      </c>
      <c r="C52" s="418"/>
      <c r="D52" s="418"/>
      <c r="E52" s="418"/>
      <c r="F52" s="419"/>
      <c r="G52" s="640">
        <v>138000</v>
      </c>
      <c r="H52" s="641"/>
      <c r="I52" s="176"/>
      <c r="J52" s="75">
        <v>11500</v>
      </c>
      <c r="K52" s="57"/>
      <c r="L52" s="76"/>
      <c r="M52" s="57">
        <v>10504.04</v>
      </c>
      <c r="N52" s="76"/>
      <c r="O52" s="57"/>
      <c r="P52" s="76">
        <v>46000</v>
      </c>
      <c r="Q52" s="57"/>
      <c r="R52" s="76"/>
      <c r="S52" s="57">
        <f>+M52+'1 TRIMESTRE MFH'!S53</f>
        <v>42117</v>
      </c>
      <c r="T52" s="76"/>
      <c r="U52" s="78">
        <f>S52*100/G52/100</f>
        <v>0.30519565217391303</v>
      </c>
      <c r="V52" s="376">
        <f>+J52+'MARZO 2019 (3)'!P53</f>
        <v>46000</v>
      </c>
      <c r="W52" s="377">
        <f t="shared" ref="W52" si="23">+P52-V52</f>
        <v>0</v>
      </c>
      <c r="X52" s="377">
        <f>+M52+'MARZO 2019 (3)'!S53</f>
        <v>42117</v>
      </c>
      <c r="Y52" s="377">
        <f>+S52-X52</f>
        <v>0</v>
      </c>
      <c r="Z52" s="375">
        <f t="shared" ref="Z52" si="24">+X52/G52</f>
        <v>0.30519565217391303</v>
      </c>
      <c r="AA52" s="382">
        <f>+U52-Z52</f>
        <v>0</v>
      </c>
    </row>
    <row r="53" spans="1:27">
      <c r="A53" s="4"/>
      <c r="B53" s="417" t="s">
        <v>90</v>
      </c>
      <c r="C53" s="418"/>
      <c r="D53" s="418"/>
      <c r="E53" s="418"/>
      <c r="F53" s="419"/>
      <c r="G53" s="640">
        <v>6500</v>
      </c>
      <c r="H53" s="641"/>
      <c r="I53" s="174"/>
      <c r="J53" s="218"/>
      <c r="K53" s="57"/>
      <c r="L53" s="76"/>
      <c r="M53" s="57"/>
      <c r="N53" s="76"/>
      <c r="O53" s="57"/>
      <c r="P53" s="76"/>
      <c r="Q53" s="57"/>
      <c r="R53" s="76"/>
      <c r="S53" s="57"/>
      <c r="T53" s="76"/>
      <c r="U53" s="79"/>
      <c r="V53" s="376">
        <f>+J53+'MARZO 2019 (3)'!P54</f>
        <v>0</v>
      </c>
      <c r="W53" s="377">
        <f t="shared" ref="W53:W69" si="25">+P53-V53</f>
        <v>0</v>
      </c>
      <c r="X53" s="377">
        <f>+M53+'MARZO 2019 (3)'!S54</f>
        <v>0</v>
      </c>
      <c r="Y53" s="377">
        <f t="shared" ref="Y53:Y69" si="26">+S53-X53</f>
        <v>0</v>
      </c>
      <c r="Z53" s="375">
        <f t="shared" ref="Z53:Z69" si="27">+X53/G53</f>
        <v>0</v>
      </c>
      <c r="AA53" s="382">
        <f t="shared" ref="AA53:AA69" si="28">+U53-Z53</f>
        <v>0</v>
      </c>
    </row>
    <row r="54" spans="1:27">
      <c r="A54" s="4"/>
      <c r="B54" s="417" t="s">
        <v>91</v>
      </c>
      <c r="C54" s="418"/>
      <c r="D54" s="418"/>
      <c r="E54" s="418"/>
      <c r="F54" s="419"/>
      <c r="G54" s="640">
        <v>6000</v>
      </c>
      <c r="H54" s="641"/>
      <c r="I54" s="174"/>
      <c r="J54" s="218"/>
      <c r="K54" s="57"/>
      <c r="L54" s="76"/>
      <c r="M54" s="57"/>
      <c r="N54" s="76"/>
      <c r="O54" s="57"/>
      <c r="P54" s="76"/>
      <c r="Q54" s="57"/>
      <c r="R54" s="76"/>
      <c r="S54" s="57"/>
      <c r="T54" s="76"/>
      <c r="U54" s="79"/>
      <c r="V54" s="376">
        <f>+J54+'MARZO 2019 (3)'!P55</f>
        <v>0</v>
      </c>
      <c r="W54" s="377">
        <f t="shared" si="25"/>
        <v>0</v>
      </c>
      <c r="X54" s="377">
        <f>+M54+'MARZO 2019 (3)'!S55</f>
        <v>0</v>
      </c>
      <c r="Y54" s="377">
        <f t="shared" si="26"/>
        <v>0</v>
      </c>
      <c r="Z54" s="375">
        <f t="shared" si="27"/>
        <v>0</v>
      </c>
      <c r="AA54" s="382">
        <f t="shared" si="28"/>
        <v>0</v>
      </c>
    </row>
    <row r="55" spans="1:27">
      <c r="A55" s="4"/>
      <c r="B55" s="417" t="s">
        <v>92</v>
      </c>
      <c r="C55" s="418"/>
      <c r="D55" s="418"/>
      <c r="E55" s="418"/>
      <c r="F55" s="419"/>
      <c r="G55" s="640">
        <v>83028</v>
      </c>
      <c r="H55" s="641"/>
      <c r="I55" s="174"/>
      <c r="J55" s="76">
        <v>5331.5</v>
      </c>
      <c r="K55" s="57"/>
      <c r="L55" s="76"/>
      <c r="M55" s="57"/>
      <c r="N55" s="76"/>
      <c r="O55" s="57"/>
      <c r="P55" s="76">
        <v>21326.400000000001</v>
      </c>
      <c r="Q55" s="57"/>
      <c r="R55" s="76"/>
      <c r="S55" s="57"/>
      <c r="T55" s="76"/>
      <c r="U55" s="79"/>
      <c r="V55" s="376">
        <f>+J55+'MARZO 2019 (3)'!P56</f>
        <v>21326.400000000001</v>
      </c>
      <c r="W55" s="377">
        <f t="shared" si="25"/>
        <v>0</v>
      </c>
      <c r="X55" s="377">
        <f>+M55+'MARZO 2019 (3)'!S56</f>
        <v>0</v>
      </c>
      <c r="Y55" s="377">
        <f t="shared" si="26"/>
        <v>0</v>
      </c>
      <c r="Z55" s="375">
        <f t="shared" si="27"/>
        <v>0</v>
      </c>
      <c r="AA55" s="382">
        <f t="shared" si="28"/>
        <v>0</v>
      </c>
    </row>
    <row r="56" spans="1:27">
      <c r="A56" s="4"/>
      <c r="B56" s="417" t="s">
        <v>93</v>
      </c>
      <c r="C56" s="418"/>
      <c r="D56" s="418"/>
      <c r="E56" s="418"/>
      <c r="F56" s="419"/>
      <c r="G56" s="640">
        <v>30500</v>
      </c>
      <c r="H56" s="641"/>
      <c r="I56" s="174"/>
      <c r="J56" s="218"/>
      <c r="K56" s="57"/>
      <c r="L56" s="76"/>
      <c r="M56" s="57"/>
      <c r="N56" s="76"/>
      <c r="O56" s="57"/>
      <c r="P56" s="76"/>
      <c r="Q56" s="57"/>
      <c r="R56" s="76"/>
      <c r="S56" s="57"/>
      <c r="T56" s="76"/>
      <c r="U56" s="79"/>
      <c r="V56" s="376">
        <f>+J56+'MARZO 2019 (3)'!P57</f>
        <v>0</v>
      </c>
      <c r="W56" s="377">
        <f t="shared" si="25"/>
        <v>0</v>
      </c>
      <c r="X56" s="377">
        <f>+M56+'MARZO 2019 (3)'!S57</f>
        <v>0</v>
      </c>
      <c r="Y56" s="377">
        <f t="shared" si="26"/>
        <v>0</v>
      </c>
      <c r="Z56" s="375">
        <f t="shared" si="27"/>
        <v>0</v>
      </c>
      <c r="AA56" s="382">
        <f t="shared" si="28"/>
        <v>0</v>
      </c>
    </row>
    <row r="57" spans="1:27">
      <c r="A57" s="4"/>
      <c r="B57" s="417" t="s">
        <v>94</v>
      </c>
      <c r="C57" s="418"/>
      <c r="D57" s="418"/>
      <c r="E57" s="418"/>
      <c r="F57" s="419"/>
      <c r="G57" s="640">
        <v>1900.23</v>
      </c>
      <c r="H57" s="641"/>
      <c r="I57" s="174"/>
      <c r="J57" s="218"/>
      <c r="K57" s="57"/>
      <c r="L57" s="76"/>
      <c r="M57" s="57"/>
      <c r="N57" s="76"/>
      <c r="O57" s="57"/>
      <c r="P57" s="76"/>
      <c r="Q57" s="57"/>
      <c r="R57" s="76"/>
      <c r="S57" s="57"/>
      <c r="T57" s="76"/>
      <c r="U57" s="79"/>
      <c r="V57" s="376">
        <f>+J57+'MARZO 2019 (3)'!P58</f>
        <v>0</v>
      </c>
      <c r="W57" s="377">
        <f t="shared" si="25"/>
        <v>0</v>
      </c>
      <c r="X57" s="377">
        <f>+M57+'MARZO 2019 (3)'!S58</f>
        <v>0</v>
      </c>
      <c r="Y57" s="377">
        <f t="shared" si="26"/>
        <v>0</v>
      </c>
      <c r="Z57" s="375">
        <f t="shared" si="27"/>
        <v>0</v>
      </c>
      <c r="AA57" s="382">
        <f t="shared" si="28"/>
        <v>0</v>
      </c>
    </row>
    <row r="58" spans="1:27">
      <c r="A58" s="4"/>
      <c r="B58" s="417" t="s">
        <v>95</v>
      </c>
      <c r="C58" s="418"/>
      <c r="D58" s="418"/>
      <c r="E58" s="418"/>
      <c r="F58" s="419"/>
      <c r="G58" s="640">
        <v>1500</v>
      </c>
      <c r="H58" s="641"/>
      <c r="I58" s="174"/>
      <c r="J58" s="218"/>
      <c r="K58" s="57"/>
      <c r="L58" s="76"/>
      <c r="M58" s="57"/>
      <c r="N58" s="76"/>
      <c r="O58" s="57"/>
      <c r="P58" s="76"/>
      <c r="Q58" s="57"/>
      <c r="R58" s="76"/>
      <c r="S58" s="57"/>
      <c r="T58" s="76"/>
      <c r="U58" s="79"/>
      <c r="V58" s="376">
        <f>+J58+'MARZO 2019 (3)'!P59</f>
        <v>0</v>
      </c>
      <c r="W58" s="377">
        <f t="shared" si="25"/>
        <v>0</v>
      </c>
      <c r="X58" s="377">
        <f>+M58+'MARZO 2019 (3)'!S59</f>
        <v>0</v>
      </c>
      <c r="Y58" s="377">
        <f t="shared" si="26"/>
        <v>0</v>
      </c>
      <c r="Z58" s="375">
        <f t="shared" si="27"/>
        <v>0</v>
      </c>
      <c r="AA58" s="382">
        <f t="shared" si="28"/>
        <v>0</v>
      </c>
    </row>
    <row r="59" spans="1:27">
      <c r="A59" s="4"/>
      <c r="B59" s="417" t="s">
        <v>96</v>
      </c>
      <c r="C59" s="418"/>
      <c r="D59" s="418"/>
      <c r="E59" s="418"/>
      <c r="F59" s="419"/>
      <c r="G59" s="640">
        <v>1362</v>
      </c>
      <c r="H59" s="641"/>
      <c r="I59" s="174"/>
      <c r="J59" s="218"/>
      <c r="K59" s="57"/>
      <c r="L59" s="76"/>
      <c r="M59" s="57"/>
      <c r="N59" s="76"/>
      <c r="O59" s="57"/>
      <c r="P59" s="76"/>
      <c r="Q59" s="57"/>
      <c r="R59" s="76"/>
      <c r="S59" s="57"/>
      <c r="T59" s="76"/>
      <c r="U59" s="79"/>
      <c r="V59" s="376">
        <f>+J59+'MARZO 2019 (3)'!P60</f>
        <v>0</v>
      </c>
      <c r="W59" s="377">
        <f t="shared" si="25"/>
        <v>0</v>
      </c>
      <c r="X59" s="377">
        <f>+M59+'MARZO 2019 (3)'!S60</f>
        <v>0</v>
      </c>
      <c r="Y59" s="377">
        <f t="shared" si="26"/>
        <v>0</v>
      </c>
      <c r="Z59" s="375">
        <f t="shared" si="27"/>
        <v>0</v>
      </c>
      <c r="AA59" s="382">
        <f t="shared" si="28"/>
        <v>0</v>
      </c>
    </row>
    <row r="60" spans="1:27">
      <c r="A60" s="4"/>
      <c r="B60" s="417" t="s">
        <v>97</v>
      </c>
      <c r="C60" s="418"/>
      <c r="D60" s="418"/>
      <c r="E60" s="418"/>
      <c r="F60" s="419"/>
      <c r="G60" s="640">
        <v>3500</v>
      </c>
      <c r="H60" s="641"/>
      <c r="I60" s="174"/>
      <c r="J60" s="218"/>
      <c r="K60" s="57"/>
      <c r="L60" s="76"/>
      <c r="M60" s="57"/>
      <c r="N60" s="76"/>
      <c r="O60" s="57"/>
      <c r="P60" s="76"/>
      <c r="Q60" s="57"/>
      <c r="R60" s="76"/>
      <c r="S60" s="57"/>
      <c r="T60" s="76"/>
      <c r="U60" s="79"/>
      <c r="V60" s="376">
        <f>+J60+'MARZO 2019 (3)'!P61</f>
        <v>0</v>
      </c>
      <c r="W60" s="377">
        <f t="shared" si="25"/>
        <v>0</v>
      </c>
      <c r="X60" s="377">
        <f>+M60+'MARZO 2019 (3)'!S61</f>
        <v>0</v>
      </c>
      <c r="Y60" s="377">
        <f t="shared" si="26"/>
        <v>0</v>
      </c>
      <c r="Z60" s="375">
        <f t="shared" si="27"/>
        <v>0</v>
      </c>
      <c r="AA60" s="382">
        <f t="shared" si="28"/>
        <v>0</v>
      </c>
    </row>
    <row r="61" spans="1:27">
      <c r="A61" s="4"/>
      <c r="B61" s="417" t="s">
        <v>98</v>
      </c>
      <c r="C61" s="418"/>
      <c r="D61" s="418"/>
      <c r="E61" s="418"/>
      <c r="F61" s="419"/>
      <c r="G61" s="640">
        <v>19000</v>
      </c>
      <c r="H61" s="641"/>
      <c r="I61" s="174"/>
      <c r="J61" s="218"/>
      <c r="K61" s="210"/>
      <c r="L61" s="218"/>
      <c r="M61" s="210"/>
      <c r="N61" s="218"/>
      <c r="O61" s="210"/>
      <c r="P61" s="218"/>
      <c r="Q61" s="210"/>
      <c r="R61" s="218"/>
      <c r="S61" s="210"/>
      <c r="T61" s="218"/>
      <c r="U61" s="79"/>
      <c r="V61" s="376">
        <f>+J61+'MARZO 2019 (3)'!P62</f>
        <v>0</v>
      </c>
      <c r="W61" s="377">
        <f t="shared" si="25"/>
        <v>0</v>
      </c>
      <c r="X61" s="377">
        <f>+M61+'MARZO 2019 (3)'!S62</f>
        <v>0</v>
      </c>
      <c r="Y61" s="377">
        <f t="shared" si="26"/>
        <v>0</v>
      </c>
      <c r="Z61" s="375">
        <f t="shared" si="27"/>
        <v>0</v>
      </c>
      <c r="AA61" s="382">
        <f t="shared" si="28"/>
        <v>0</v>
      </c>
    </row>
    <row r="62" spans="1:27">
      <c r="A62" s="4"/>
      <c r="B62" s="417" t="s">
        <v>99</v>
      </c>
      <c r="C62" s="418"/>
      <c r="D62" s="418"/>
      <c r="E62" s="418"/>
      <c r="F62" s="419"/>
      <c r="G62" s="640">
        <v>0</v>
      </c>
      <c r="H62" s="641"/>
      <c r="I62" s="174"/>
      <c r="J62" s="218"/>
      <c r="K62" s="57"/>
      <c r="L62" s="76"/>
      <c r="M62" s="57"/>
      <c r="N62" s="76"/>
      <c r="O62" s="57"/>
      <c r="P62" s="76"/>
      <c r="Q62" s="57"/>
      <c r="R62" s="76"/>
      <c r="S62" s="57"/>
      <c r="T62" s="76"/>
      <c r="U62" s="79"/>
      <c r="V62" s="376">
        <f>+J62+'MARZO 2019 (3)'!P63</f>
        <v>0</v>
      </c>
      <c r="W62" s="377">
        <f t="shared" si="25"/>
        <v>0</v>
      </c>
      <c r="X62" s="377">
        <f>+M62+'MARZO 2019 (3)'!S63</f>
        <v>0</v>
      </c>
      <c r="Y62" s="377">
        <f t="shared" si="26"/>
        <v>0</v>
      </c>
      <c r="Z62" s="375">
        <v>0</v>
      </c>
      <c r="AA62" s="382">
        <f t="shared" si="28"/>
        <v>0</v>
      </c>
    </row>
    <row r="63" spans="1:27">
      <c r="A63" s="4"/>
      <c r="B63" s="417" t="s">
        <v>100</v>
      </c>
      <c r="C63" s="418"/>
      <c r="D63" s="418"/>
      <c r="E63" s="418"/>
      <c r="F63" s="419"/>
      <c r="G63" s="640">
        <v>228000</v>
      </c>
      <c r="H63" s="641"/>
      <c r="I63" s="176"/>
      <c r="J63" s="75">
        <v>19000</v>
      </c>
      <c r="K63" s="57"/>
      <c r="L63" s="76"/>
      <c r="M63" s="57">
        <v>18960.990000000002</v>
      </c>
      <c r="N63" s="76"/>
      <c r="O63" s="57"/>
      <c r="P63" s="76">
        <v>76000</v>
      </c>
      <c r="Q63" s="57"/>
      <c r="R63" s="76"/>
      <c r="S63" s="57">
        <f>+M63+'1 TRIMESTRE MFH'!S64</f>
        <v>68945.38</v>
      </c>
      <c r="T63" s="76"/>
      <c r="U63" s="78">
        <f>S63*100/G63/100</f>
        <v>0.30239201754385969</v>
      </c>
      <c r="V63" s="376">
        <f>+J63+'MARZO 2019 (3)'!P64</f>
        <v>76000</v>
      </c>
      <c r="W63" s="377">
        <f t="shared" si="25"/>
        <v>0</v>
      </c>
      <c r="X63" s="377">
        <f>+M63+'MARZO 2019 (3)'!S64</f>
        <v>68945.38</v>
      </c>
      <c r="Y63" s="377">
        <f t="shared" si="26"/>
        <v>0</v>
      </c>
      <c r="Z63" s="375">
        <f t="shared" si="27"/>
        <v>0.30239201754385969</v>
      </c>
      <c r="AA63" s="382">
        <f t="shared" si="28"/>
        <v>0</v>
      </c>
    </row>
    <row r="64" spans="1:27" ht="24.75" customHeight="1">
      <c r="A64" s="4"/>
      <c r="B64" s="417" t="s">
        <v>101</v>
      </c>
      <c r="C64" s="418"/>
      <c r="D64" s="418"/>
      <c r="E64" s="418"/>
      <c r="F64" s="419"/>
      <c r="G64" s="640">
        <v>29640</v>
      </c>
      <c r="H64" s="641"/>
      <c r="I64" s="174"/>
      <c r="J64" s="218"/>
      <c r="K64" s="57"/>
      <c r="L64" s="76"/>
      <c r="M64" s="57"/>
      <c r="N64" s="76"/>
      <c r="O64" s="57"/>
      <c r="P64" s="76"/>
      <c r="Q64" s="57"/>
      <c r="R64" s="76"/>
      <c r="S64" s="57"/>
      <c r="T64" s="76"/>
      <c r="U64" s="79"/>
      <c r="V64" s="376">
        <f>+J64+'MARZO 2019 (3)'!P65</f>
        <v>0</v>
      </c>
      <c r="W64" s="377">
        <f t="shared" si="25"/>
        <v>0</v>
      </c>
      <c r="X64" s="377">
        <f>+M64+'MARZO 2019 (3)'!S65</f>
        <v>0</v>
      </c>
      <c r="Y64" s="377">
        <f t="shared" si="26"/>
        <v>0</v>
      </c>
      <c r="Z64" s="375">
        <f t="shared" si="27"/>
        <v>0</v>
      </c>
      <c r="AA64" s="382">
        <f t="shared" si="28"/>
        <v>0</v>
      </c>
    </row>
    <row r="65" spans="1:27">
      <c r="A65" s="4"/>
      <c r="B65" s="417" t="s">
        <v>102</v>
      </c>
      <c r="C65" s="418"/>
      <c r="D65" s="418"/>
      <c r="E65" s="418"/>
      <c r="F65" s="419"/>
      <c r="G65" s="640">
        <v>5000</v>
      </c>
      <c r="H65" s="641"/>
      <c r="I65" s="174"/>
      <c r="J65" s="218"/>
      <c r="K65" s="57"/>
      <c r="L65" s="76"/>
      <c r="M65" s="57"/>
      <c r="N65" s="76"/>
      <c r="O65" s="57"/>
      <c r="P65" s="76"/>
      <c r="Q65" s="57"/>
      <c r="R65" s="76"/>
      <c r="S65" s="57"/>
      <c r="T65" s="76"/>
      <c r="U65" s="77"/>
      <c r="V65" s="376">
        <f>+J65+'MARZO 2019 (3)'!P66</f>
        <v>0</v>
      </c>
      <c r="W65" s="377">
        <f t="shared" si="25"/>
        <v>0</v>
      </c>
      <c r="X65" s="377">
        <f>+M65+'MARZO 2019 (3)'!S66</f>
        <v>0</v>
      </c>
      <c r="Y65" s="377">
        <f t="shared" si="26"/>
        <v>0</v>
      </c>
      <c r="Z65" s="375">
        <f t="shared" si="27"/>
        <v>0</v>
      </c>
      <c r="AA65" s="382">
        <f t="shared" si="28"/>
        <v>0</v>
      </c>
    </row>
    <row r="66" spans="1:27">
      <c r="A66" s="4"/>
      <c r="B66" s="417" t="s">
        <v>103</v>
      </c>
      <c r="C66" s="418"/>
      <c r="D66" s="418"/>
      <c r="E66" s="418"/>
      <c r="F66" s="419"/>
      <c r="G66" s="640">
        <v>1500</v>
      </c>
      <c r="H66" s="641"/>
      <c r="I66" s="174"/>
      <c r="J66" s="218"/>
      <c r="K66" s="210"/>
      <c r="L66" s="218"/>
      <c r="M66" s="210"/>
      <c r="N66" s="218"/>
      <c r="O66" s="210"/>
      <c r="P66" s="218"/>
      <c r="Q66" s="210"/>
      <c r="R66" s="218"/>
      <c r="S66" s="210"/>
      <c r="T66" s="218"/>
      <c r="U66" s="77"/>
      <c r="V66" s="376">
        <f>+J66+'MARZO 2019 (3)'!P67</f>
        <v>0</v>
      </c>
      <c r="W66" s="377">
        <f t="shared" si="25"/>
        <v>0</v>
      </c>
      <c r="X66" s="377">
        <f>+M66+'MARZO 2019 (3)'!S67</f>
        <v>0</v>
      </c>
      <c r="Y66" s="377">
        <f t="shared" si="26"/>
        <v>0</v>
      </c>
      <c r="Z66" s="375">
        <f t="shared" si="27"/>
        <v>0</v>
      </c>
      <c r="AA66" s="382">
        <f t="shared" si="28"/>
        <v>0</v>
      </c>
    </row>
    <row r="67" spans="1:27">
      <c r="A67" s="4"/>
      <c r="B67" s="417" t="s">
        <v>104</v>
      </c>
      <c r="C67" s="418"/>
      <c r="D67" s="418"/>
      <c r="E67" s="418"/>
      <c r="F67" s="419"/>
      <c r="G67" s="640">
        <v>6700</v>
      </c>
      <c r="H67" s="641"/>
      <c r="I67" s="174"/>
      <c r="J67" s="218"/>
      <c r="K67" s="57"/>
      <c r="L67" s="76"/>
      <c r="M67" s="57"/>
      <c r="N67" s="76"/>
      <c r="O67" s="57"/>
      <c r="P67" s="76">
        <v>6700</v>
      </c>
      <c r="Q67" s="57"/>
      <c r="R67" s="76"/>
      <c r="S67" s="57"/>
      <c r="T67" s="76"/>
      <c r="U67" s="77"/>
      <c r="V67" s="376">
        <f>+J67+'MARZO 2019 (3)'!P68</f>
        <v>6700</v>
      </c>
      <c r="W67" s="377">
        <f t="shared" si="25"/>
        <v>0</v>
      </c>
      <c r="X67" s="377">
        <f>+M67+'MARZO 2019 (3)'!S68</f>
        <v>0</v>
      </c>
      <c r="Y67" s="377">
        <f t="shared" si="26"/>
        <v>0</v>
      </c>
      <c r="Z67" s="375">
        <f t="shared" si="27"/>
        <v>0</v>
      </c>
      <c r="AA67" s="382">
        <f t="shared" si="28"/>
        <v>0</v>
      </c>
    </row>
    <row r="68" spans="1:27">
      <c r="A68" s="4"/>
      <c r="B68" s="417" t="s">
        <v>105</v>
      </c>
      <c r="C68" s="418"/>
      <c r="D68" s="418"/>
      <c r="E68" s="418"/>
      <c r="F68" s="419"/>
      <c r="G68" s="640">
        <v>22860</v>
      </c>
      <c r="H68" s="641"/>
      <c r="I68" s="174"/>
      <c r="J68" s="218"/>
      <c r="K68" s="57"/>
      <c r="L68" s="76"/>
      <c r="M68" s="57"/>
      <c r="N68" s="76"/>
      <c r="O68" s="57"/>
      <c r="P68" s="76"/>
      <c r="Q68" s="57"/>
      <c r="R68" s="76"/>
      <c r="S68" s="57"/>
      <c r="T68" s="76"/>
      <c r="U68" s="77"/>
      <c r="V68" s="376">
        <f>+J68+'MARZO 2019 (3)'!P69</f>
        <v>0</v>
      </c>
      <c r="W68" s="377">
        <f t="shared" si="25"/>
        <v>0</v>
      </c>
      <c r="X68" s="377">
        <f>+M68+'MARZO 2019 (3)'!S69</f>
        <v>0</v>
      </c>
      <c r="Y68" s="377">
        <f t="shared" si="26"/>
        <v>0</v>
      </c>
      <c r="Z68" s="375">
        <f t="shared" si="27"/>
        <v>0</v>
      </c>
      <c r="AA68" s="382">
        <f t="shared" si="28"/>
        <v>0</v>
      </c>
    </row>
    <row r="69" spans="1:27" ht="15.75" thickBot="1">
      <c r="A69" s="4"/>
      <c r="B69" s="417" t="s">
        <v>106</v>
      </c>
      <c r="C69" s="502"/>
      <c r="D69" s="502"/>
      <c r="E69" s="502"/>
      <c r="F69" s="419"/>
      <c r="G69" s="640">
        <v>15000</v>
      </c>
      <c r="H69" s="641"/>
      <c r="I69" s="174"/>
      <c r="J69" s="219"/>
      <c r="K69" s="57"/>
      <c r="L69" s="81"/>
      <c r="M69" s="57"/>
      <c r="N69" s="81"/>
      <c r="O69" s="57"/>
      <c r="P69" s="81"/>
      <c r="Q69" s="57"/>
      <c r="R69" s="81"/>
      <c r="S69" s="57"/>
      <c r="T69" s="81"/>
      <c r="U69" s="77"/>
      <c r="V69" s="376">
        <f>+J69+'MARZO 2019 (3)'!P70</f>
        <v>0</v>
      </c>
      <c r="W69" s="377">
        <f t="shared" si="25"/>
        <v>0</v>
      </c>
      <c r="X69" s="377">
        <f>+M69+'MARZO 2019 (3)'!S70</f>
        <v>0</v>
      </c>
      <c r="Y69" s="377">
        <f t="shared" si="26"/>
        <v>0</v>
      </c>
      <c r="Z69" s="375">
        <f t="shared" si="27"/>
        <v>0</v>
      </c>
      <c r="AA69" s="382">
        <f t="shared" si="28"/>
        <v>0</v>
      </c>
    </row>
    <row r="70" spans="1:27" s="108" customFormat="1" ht="15" customHeight="1" thickBot="1">
      <c r="A70" s="4"/>
      <c r="B70" s="106" t="s">
        <v>87</v>
      </c>
      <c r="C70" s="137"/>
      <c r="D70" s="137"/>
      <c r="E70" s="137"/>
      <c r="F70" s="137"/>
      <c r="G70" s="172"/>
      <c r="H70" s="172"/>
      <c r="I70" s="172"/>
      <c r="J70" s="172"/>
      <c r="K70" s="172"/>
      <c r="L70" s="172"/>
      <c r="M70" s="172"/>
      <c r="N70" s="172"/>
      <c r="O70" s="172"/>
      <c r="P70" s="172"/>
      <c r="Q70" s="172"/>
      <c r="R70" s="172"/>
      <c r="S70" s="172"/>
      <c r="T70" s="172"/>
      <c r="U70" s="138"/>
      <c r="V70" s="345"/>
      <c r="W70" s="373"/>
      <c r="X70" s="373"/>
      <c r="Y70" s="345"/>
      <c r="Z70" s="345"/>
      <c r="AA70" s="345"/>
    </row>
    <row r="71" spans="1:27" ht="16.5" thickBot="1">
      <c r="A71" s="4"/>
      <c r="B71" s="412" t="s">
        <v>107</v>
      </c>
      <c r="C71" s="413"/>
      <c r="D71" s="413"/>
      <c r="E71" s="413"/>
      <c r="F71" s="414"/>
      <c r="G71" s="649">
        <v>3600</v>
      </c>
      <c r="H71" s="650"/>
      <c r="I71" s="140">
        <v>0</v>
      </c>
      <c r="J71" s="220">
        <v>300</v>
      </c>
      <c r="K71" s="162">
        <v>0</v>
      </c>
      <c r="L71" s="221">
        <v>0</v>
      </c>
      <c r="M71" s="162">
        <v>17.399999999999999</v>
      </c>
      <c r="N71" s="220">
        <v>0</v>
      </c>
      <c r="O71" s="162">
        <v>0</v>
      </c>
      <c r="P71" s="220">
        <v>1200</v>
      </c>
      <c r="Q71" s="162">
        <v>0</v>
      </c>
      <c r="R71" s="220"/>
      <c r="S71" s="162">
        <f>+M71+'1 TRIMESTRE MFH'!S72</f>
        <v>649.6</v>
      </c>
      <c r="T71" s="220">
        <v>0</v>
      </c>
      <c r="U71" s="93">
        <f>S71*100/G71/100</f>
        <v>0.18044444444444444</v>
      </c>
      <c r="V71" s="376">
        <f>+J71+'MARZO 2019 (3)'!P72</f>
        <v>1200</v>
      </c>
      <c r="W71" s="377">
        <f t="shared" ref="W71" si="29">+P71-V71</f>
        <v>0</v>
      </c>
      <c r="X71" s="377">
        <f>+M71+'MARZO 2019 (3)'!S72</f>
        <v>649.6</v>
      </c>
      <c r="Y71" s="377">
        <f>+S71-X71</f>
        <v>0</v>
      </c>
      <c r="Z71" s="375">
        <f t="shared" ref="Z71" si="30">+X71/G71</f>
        <v>0.18044444444444446</v>
      </c>
      <c r="AA71" s="382">
        <f>+U71-Z71</f>
        <v>0</v>
      </c>
    </row>
    <row r="72" spans="1:27" ht="15.75" thickBot="1">
      <c r="A72" s="4"/>
      <c r="B72" s="31"/>
      <c r="C72" s="32"/>
      <c r="D72" s="32"/>
      <c r="E72" s="32"/>
      <c r="F72" s="33"/>
      <c r="G72" s="647"/>
      <c r="H72" s="648"/>
      <c r="I72" s="164"/>
      <c r="J72" s="222"/>
      <c r="K72" s="210"/>
      <c r="L72" s="218"/>
      <c r="M72" s="223"/>
      <c r="N72" s="218"/>
      <c r="O72" s="210"/>
      <c r="P72" s="222"/>
      <c r="Q72" s="210"/>
      <c r="R72" s="218"/>
      <c r="S72" s="223"/>
      <c r="T72" s="218"/>
      <c r="U72" s="78"/>
      <c r="V72" s="345"/>
      <c r="W72" s="373"/>
      <c r="X72" s="373"/>
      <c r="Y72" s="345"/>
      <c r="Z72" s="345"/>
      <c r="AA72" s="345"/>
    </row>
    <row r="73" spans="1:27" s="108" customFormat="1" ht="15.75" customHeight="1" thickBot="1">
      <c r="A73" s="4"/>
      <c r="B73" s="503" t="s">
        <v>45</v>
      </c>
      <c r="C73" s="504"/>
      <c r="D73" s="504"/>
      <c r="E73" s="504"/>
      <c r="F73" s="504"/>
      <c r="G73" s="642"/>
      <c r="H73" s="642"/>
      <c r="I73" s="143"/>
      <c r="J73" s="143"/>
      <c r="K73" s="143"/>
      <c r="L73" s="143"/>
      <c r="M73" s="143"/>
      <c r="N73" s="143"/>
      <c r="O73" s="143"/>
      <c r="P73" s="143"/>
      <c r="Q73" s="143"/>
      <c r="R73" s="143"/>
      <c r="S73" s="143"/>
      <c r="T73" s="143"/>
      <c r="U73" s="94"/>
      <c r="V73" s="345"/>
      <c r="W73" s="373"/>
      <c r="X73" s="373"/>
      <c r="Y73" s="345"/>
      <c r="Z73" s="345"/>
      <c r="AA73" s="345"/>
    </row>
    <row r="74" spans="1:27" ht="15.75" customHeight="1">
      <c r="A74" s="4"/>
      <c r="B74" s="427" t="s">
        <v>108</v>
      </c>
      <c r="C74" s="428"/>
      <c r="D74" s="428"/>
      <c r="E74" s="428"/>
      <c r="F74" s="429"/>
      <c r="G74" s="643">
        <v>1500</v>
      </c>
      <c r="H74" s="644"/>
      <c r="I74" s="204">
        <v>0</v>
      </c>
      <c r="J74" s="149">
        <v>0</v>
      </c>
      <c r="K74" s="208">
        <v>0</v>
      </c>
      <c r="L74" s="149">
        <v>0</v>
      </c>
      <c r="M74" s="208">
        <v>0</v>
      </c>
      <c r="N74" s="149">
        <v>0</v>
      </c>
      <c r="O74" s="208">
        <v>0</v>
      </c>
      <c r="P74" s="149">
        <v>0</v>
      </c>
      <c r="Q74" s="208">
        <v>0</v>
      </c>
      <c r="R74" s="149">
        <v>0</v>
      </c>
      <c r="S74" s="208">
        <v>0</v>
      </c>
      <c r="T74" s="149">
        <v>0</v>
      </c>
      <c r="U74" s="83">
        <v>0</v>
      </c>
      <c r="V74" s="376">
        <f>+J74+'MARZO 2019 (3)'!P75</f>
        <v>0</v>
      </c>
      <c r="W74" s="377">
        <f t="shared" ref="W74:W79" si="31">+P74-V74</f>
        <v>0</v>
      </c>
      <c r="X74" s="377">
        <f>+M74+'MARZO 2019 (3)'!S75</f>
        <v>0</v>
      </c>
      <c r="Y74" s="377">
        <f t="shared" ref="Y74:Y79" si="32">+S74-X74</f>
        <v>0</v>
      </c>
      <c r="Z74" s="375">
        <f t="shared" ref="Z74:Z79" si="33">+X74/G74</f>
        <v>0</v>
      </c>
      <c r="AA74" s="382">
        <f t="shared" ref="AA74:AA79" si="34">+U74-Z74</f>
        <v>0</v>
      </c>
    </row>
    <row r="75" spans="1:27" ht="15.75" customHeight="1">
      <c r="A75" s="4"/>
      <c r="B75" s="417" t="s">
        <v>90</v>
      </c>
      <c r="C75" s="502"/>
      <c r="D75" s="502"/>
      <c r="E75" s="502"/>
      <c r="F75" s="419"/>
      <c r="G75" s="640">
        <v>2000</v>
      </c>
      <c r="H75" s="641"/>
      <c r="I75" s="146">
        <v>0</v>
      </c>
      <c r="J75" s="76">
        <v>0</v>
      </c>
      <c r="K75" s="57">
        <v>0</v>
      </c>
      <c r="L75" s="76">
        <v>0</v>
      </c>
      <c r="M75" s="57">
        <v>0</v>
      </c>
      <c r="N75" s="76">
        <v>0</v>
      </c>
      <c r="O75" s="57">
        <v>0</v>
      </c>
      <c r="P75" s="76">
        <v>0</v>
      </c>
      <c r="Q75" s="57">
        <v>0</v>
      </c>
      <c r="R75" s="76">
        <v>0</v>
      </c>
      <c r="S75" s="57">
        <v>0</v>
      </c>
      <c r="T75" s="76">
        <v>0</v>
      </c>
      <c r="U75" s="84">
        <v>0</v>
      </c>
      <c r="V75" s="376">
        <f>+J75+'MARZO 2019 (3)'!P76</f>
        <v>0</v>
      </c>
      <c r="W75" s="377">
        <f t="shared" si="31"/>
        <v>0</v>
      </c>
      <c r="X75" s="377">
        <f>+M75+'MARZO 2019 (3)'!S76</f>
        <v>0</v>
      </c>
      <c r="Y75" s="377">
        <f t="shared" si="32"/>
        <v>0</v>
      </c>
      <c r="Z75" s="375">
        <f t="shared" si="33"/>
        <v>0</v>
      </c>
      <c r="AA75" s="382">
        <f t="shared" si="34"/>
        <v>0</v>
      </c>
    </row>
    <row r="76" spans="1:27" ht="15" customHeight="1">
      <c r="A76" s="4"/>
      <c r="B76" s="417" t="s">
        <v>93</v>
      </c>
      <c r="C76" s="502"/>
      <c r="D76" s="502"/>
      <c r="E76" s="502"/>
      <c r="F76" s="419"/>
      <c r="G76" s="640">
        <v>4666</v>
      </c>
      <c r="H76" s="641"/>
      <c r="I76" s="146">
        <v>0</v>
      </c>
      <c r="J76" s="76">
        <v>0</v>
      </c>
      <c r="K76" s="57">
        <v>0</v>
      </c>
      <c r="L76" s="76">
        <v>0</v>
      </c>
      <c r="M76" s="57">
        <v>0</v>
      </c>
      <c r="N76" s="76">
        <v>0</v>
      </c>
      <c r="O76" s="57">
        <v>0</v>
      </c>
      <c r="P76" s="76">
        <v>0</v>
      </c>
      <c r="Q76" s="57">
        <v>0</v>
      </c>
      <c r="R76" s="76">
        <v>0</v>
      </c>
      <c r="S76" s="57">
        <v>0</v>
      </c>
      <c r="T76" s="76">
        <v>0</v>
      </c>
      <c r="U76" s="84">
        <v>0</v>
      </c>
      <c r="V76" s="376">
        <f>+J76+'MARZO 2019 (3)'!P77</f>
        <v>0</v>
      </c>
      <c r="W76" s="377">
        <f t="shared" si="31"/>
        <v>0</v>
      </c>
      <c r="X76" s="377">
        <f>+M76+'MARZO 2019 (3)'!S77</f>
        <v>0</v>
      </c>
      <c r="Y76" s="377">
        <f t="shared" si="32"/>
        <v>0</v>
      </c>
      <c r="Z76" s="375">
        <f t="shared" si="33"/>
        <v>0</v>
      </c>
      <c r="AA76" s="382">
        <f t="shared" si="34"/>
        <v>0</v>
      </c>
    </row>
    <row r="77" spans="1:27">
      <c r="A77" s="4"/>
      <c r="B77" s="417" t="s">
        <v>109</v>
      </c>
      <c r="C77" s="502"/>
      <c r="D77" s="502"/>
      <c r="E77" s="502"/>
      <c r="F77" s="419"/>
      <c r="G77" s="640">
        <v>48048</v>
      </c>
      <c r="H77" s="641"/>
      <c r="I77" s="146">
        <v>0</v>
      </c>
      <c r="J77" s="76">
        <v>0</v>
      </c>
      <c r="K77" s="57">
        <v>0</v>
      </c>
      <c r="L77" s="76">
        <v>0</v>
      </c>
      <c r="M77" s="57">
        <v>0</v>
      </c>
      <c r="N77" s="76">
        <v>0</v>
      </c>
      <c r="O77" s="57">
        <v>0</v>
      </c>
      <c r="P77" s="76">
        <v>0</v>
      </c>
      <c r="Q77" s="57">
        <v>0</v>
      </c>
      <c r="R77" s="76">
        <v>0</v>
      </c>
      <c r="S77" s="57">
        <v>0</v>
      </c>
      <c r="T77" s="76">
        <v>0</v>
      </c>
      <c r="U77" s="84">
        <v>0</v>
      </c>
      <c r="V77" s="376">
        <f>+J77+'MARZO 2019 (3)'!P78</f>
        <v>0</v>
      </c>
      <c r="W77" s="377">
        <f t="shared" si="31"/>
        <v>0</v>
      </c>
      <c r="X77" s="377">
        <f>+M77+'MARZO 2019 (3)'!S78</f>
        <v>0</v>
      </c>
      <c r="Y77" s="377">
        <f t="shared" si="32"/>
        <v>0</v>
      </c>
      <c r="Z77" s="375">
        <f t="shared" si="33"/>
        <v>0</v>
      </c>
      <c r="AA77" s="382">
        <f t="shared" si="34"/>
        <v>0</v>
      </c>
    </row>
    <row r="78" spans="1:27" ht="15.75" thickBot="1">
      <c r="A78" s="4"/>
      <c r="B78" s="422" t="s">
        <v>110</v>
      </c>
      <c r="C78" s="423"/>
      <c r="D78" s="423"/>
      <c r="E78" s="423"/>
      <c r="F78" s="424"/>
      <c r="G78" s="638">
        <v>24000</v>
      </c>
      <c r="H78" s="639"/>
      <c r="I78" s="55">
        <v>0</v>
      </c>
      <c r="J78" s="81">
        <v>0</v>
      </c>
      <c r="K78" s="80">
        <v>0</v>
      </c>
      <c r="L78" s="81">
        <v>0</v>
      </c>
      <c r="M78" s="80">
        <v>0</v>
      </c>
      <c r="N78" s="81">
        <v>0</v>
      </c>
      <c r="O78" s="80">
        <v>0</v>
      </c>
      <c r="P78" s="81">
        <v>0</v>
      </c>
      <c r="Q78" s="80">
        <v>0</v>
      </c>
      <c r="R78" s="81">
        <v>0</v>
      </c>
      <c r="S78" s="80">
        <v>0</v>
      </c>
      <c r="T78" s="81">
        <v>0</v>
      </c>
      <c r="U78" s="85">
        <v>0</v>
      </c>
      <c r="V78" s="376">
        <f>+J78+'MARZO 2019 (3)'!P79</f>
        <v>0</v>
      </c>
      <c r="W78" s="377">
        <f t="shared" si="31"/>
        <v>0</v>
      </c>
      <c r="X78" s="377">
        <f>+M78+'MARZO 2019 (3)'!S79</f>
        <v>0</v>
      </c>
      <c r="Y78" s="377">
        <f t="shared" si="32"/>
        <v>0</v>
      </c>
      <c r="Z78" s="375">
        <f t="shared" si="33"/>
        <v>0</v>
      </c>
      <c r="AA78" s="382">
        <f t="shared" si="34"/>
        <v>0</v>
      </c>
    </row>
    <row r="79" spans="1:27" s="112" customFormat="1" ht="15.75" thickBot="1">
      <c r="A79" s="113"/>
      <c r="B79" s="487" t="s">
        <v>36</v>
      </c>
      <c r="C79" s="488"/>
      <c r="D79" s="488"/>
      <c r="E79" s="488"/>
      <c r="F79" s="489"/>
      <c r="G79" s="645">
        <f>SUM(G51:H78)</f>
        <v>688804.23</v>
      </c>
      <c r="H79" s="646"/>
      <c r="I79" s="144">
        <f>SUM(I51:I78)</f>
        <v>0</v>
      </c>
      <c r="J79" s="144">
        <f>SUM(J51:J78)</f>
        <v>36131.5</v>
      </c>
      <c r="K79" s="144">
        <f t="shared" ref="K79:T79" si="35">SUM(K51:K78)</f>
        <v>0</v>
      </c>
      <c r="L79" s="144">
        <f t="shared" si="35"/>
        <v>0</v>
      </c>
      <c r="M79" s="144">
        <f t="shared" si="35"/>
        <v>29482.430000000004</v>
      </c>
      <c r="N79" s="144">
        <f t="shared" si="35"/>
        <v>0</v>
      </c>
      <c r="O79" s="144">
        <f t="shared" si="35"/>
        <v>0</v>
      </c>
      <c r="P79" s="144">
        <f t="shared" si="35"/>
        <v>151226.4</v>
      </c>
      <c r="Q79" s="144">
        <f t="shared" si="35"/>
        <v>0</v>
      </c>
      <c r="R79" s="144">
        <f t="shared" si="35"/>
        <v>0</v>
      </c>
      <c r="S79" s="144">
        <f t="shared" si="35"/>
        <v>111711.98000000001</v>
      </c>
      <c r="T79" s="144">
        <f t="shared" si="35"/>
        <v>0</v>
      </c>
      <c r="U79" s="145">
        <f t="shared" ref="U79" si="36">IF(G79=0,0,+S79/G79)</f>
        <v>0.1621824825320832</v>
      </c>
      <c r="V79" s="376">
        <f>+J79+'MARZO 2019 (3)'!P80</f>
        <v>151226.4</v>
      </c>
      <c r="W79" s="377">
        <f t="shared" si="31"/>
        <v>0</v>
      </c>
      <c r="X79" s="377">
        <f>+M79+'MARZO 2019 (3)'!S80</f>
        <v>111711.98000000001</v>
      </c>
      <c r="Y79" s="377">
        <f t="shared" si="32"/>
        <v>0</v>
      </c>
      <c r="Z79" s="375">
        <f t="shared" si="33"/>
        <v>0.1621824825320832</v>
      </c>
      <c r="AA79" s="382">
        <f t="shared" si="34"/>
        <v>0</v>
      </c>
    </row>
    <row r="80" spans="1:27" ht="15.75" thickBot="1">
      <c r="C80" s="46"/>
      <c r="I80" s="50"/>
      <c r="L80" s="50"/>
      <c r="N80" s="50"/>
      <c r="U80" s="50"/>
    </row>
    <row r="81" spans="1:21" ht="15.75" thickBot="1">
      <c r="B81" s="492" t="s">
        <v>46</v>
      </c>
      <c r="C81" s="493"/>
      <c r="D81" s="493"/>
      <c r="E81" s="493"/>
      <c r="F81" s="493"/>
      <c r="G81" s="493"/>
      <c r="H81" s="493"/>
      <c r="I81" s="493"/>
      <c r="J81" s="493"/>
      <c r="K81" s="493"/>
      <c r="L81" s="493"/>
      <c r="M81" s="493"/>
      <c r="N81" s="493"/>
      <c r="O81" s="493"/>
      <c r="P81" s="493"/>
      <c r="Q81" s="493"/>
      <c r="R81" s="493"/>
      <c r="S81" s="493"/>
      <c r="T81" s="493"/>
      <c r="U81" s="688"/>
    </row>
    <row r="82" spans="1:21" ht="15.75" thickBot="1">
      <c r="B82" s="494"/>
      <c r="C82" s="495"/>
      <c r="D82" s="497" t="s">
        <v>16</v>
      </c>
      <c r="E82" s="485"/>
      <c r="F82" s="485"/>
      <c r="G82" s="485"/>
      <c r="H82" s="485"/>
      <c r="I82" s="486"/>
      <c r="J82" s="497" t="s">
        <v>47</v>
      </c>
      <c r="K82" s="485"/>
      <c r="L82" s="485"/>
      <c r="M82" s="485"/>
      <c r="N82" s="485"/>
      <c r="O82" s="486"/>
      <c r="P82" s="497" t="s">
        <v>18</v>
      </c>
      <c r="Q82" s="485"/>
      <c r="R82" s="485"/>
      <c r="S82" s="485"/>
      <c r="T82" s="485"/>
      <c r="U82" s="49"/>
    </row>
    <row r="83" spans="1:21" ht="15.75" thickBot="1">
      <c r="B83" s="456"/>
      <c r="C83" s="496"/>
      <c r="D83" s="498" t="s">
        <v>41</v>
      </c>
      <c r="E83" s="499"/>
      <c r="F83" s="483" t="s">
        <v>42</v>
      </c>
      <c r="G83" s="484"/>
      <c r="H83" s="485" t="s">
        <v>43</v>
      </c>
      <c r="I83" s="486"/>
      <c r="J83" s="483" t="s">
        <v>41</v>
      </c>
      <c r="K83" s="484"/>
      <c r="L83" s="483" t="s">
        <v>42</v>
      </c>
      <c r="M83" s="484"/>
      <c r="N83" s="485" t="s">
        <v>43</v>
      </c>
      <c r="O83" s="486"/>
      <c r="P83" s="483" t="s">
        <v>41</v>
      </c>
      <c r="Q83" s="484"/>
      <c r="R83" s="483" t="s">
        <v>42</v>
      </c>
      <c r="S83" s="484"/>
      <c r="T83" s="485" t="s">
        <v>43</v>
      </c>
      <c r="U83" s="486"/>
    </row>
    <row r="84" spans="1:21" ht="40.5" customHeight="1">
      <c r="A84" s="4"/>
      <c r="B84" s="477" t="s">
        <v>48</v>
      </c>
      <c r="C84" s="478"/>
      <c r="D84" s="479">
        <v>0</v>
      </c>
      <c r="E84" s="470"/>
      <c r="F84" s="479">
        <v>608590.23</v>
      </c>
      <c r="G84" s="470"/>
      <c r="H84" s="479">
        <v>0</v>
      </c>
      <c r="I84" s="470"/>
      <c r="J84" s="468">
        <v>0</v>
      </c>
      <c r="K84" s="469"/>
      <c r="L84" s="466">
        <f>+M79</f>
        <v>29482.430000000004</v>
      </c>
      <c r="M84" s="470"/>
      <c r="N84" s="466">
        <v>0</v>
      </c>
      <c r="O84" s="467"/>
      <c r="P84" s="468">
        <v>0</v>
      </c>
      <c r="Q84" s="469"/>
      <c r="R84" s="466">
        <f>+S79</f>
        <v>111711.98000000001</v>
      </c>
      <c r="S84" s="470"/>
      <c r="T84" s="466">
        <v>0</v>
      </c>
      <c r="U84" s="471"/>
    </row>
    <row r="85" spans="1:21" ht="36" customHeight="1" thickBot="1">
      <c r="A85" s="47"/>
      <c r="B85" s="472" t="s">
        <v>49</v>
      </c>
      <c r="C85" s="473"/>
      <c r="D85" s="474">
        <v>0</v>
      </c>
      <c r="E85" s="475"/>
      <c r="F85" s="474">
        <v>80214</v>
      </c>
      <c r="G85" s="475"/>
      <c r="H85" s="474">
        <v>0</v>
      </c>
      <c r="I85" s="475"/>
      <c r="J85" s="474">
        <v>0</v>
      </c>
      <c r="K85" s="475"/>
      <c r="L85" s="476">
        <v>0</v>
      </c>
      <c r="M85" s="475"/>
      <c r="N85" s="476">
        <v>0</v>
      </c>
      <c r="O85" s="480"/>
      <c r="P85" s="481">
        <v>0</v>
      </c>
      <c r="Q85" s="482"/>
      <c r="R85" s="476">
        <v>0</v>
      </c>
      <c r="S85" s="475"/>
      <c r="T85" s="476">
        <v>0</v>
      </c>
      <c r="U85" s="480"/>
    </row>
    <row r="86" spans="1:21" ht="15.75" thickBot="1">
      <c r="A86" s="4"/>
      <c r="B86" s="21" t="s">
        <v>36</v>
      </c>
      <c r="C86" s="22"/>
      <c r="D86" s="443">
        <f>SUM(D84:D85)</f>
        <v>0</v>
      </c>
      <c r="E86" s="444"/>
      <c r="F86" s="443">
        <f>F85+F84</f>
        <v>688804.23</v>
      </c>
      <c r="G86" s="444"/>
      <c r="H86" s="443">
        <v>0</v>
      </c>
      <c r="I86" s="444"/>
      <c r="J86" s="445">
        <f>SUM(J84:J85)</f>
        <v>0</v>
      </c>
      <c r="K86" s="446"/>
      <c r="L86" s="447">
        <f>SUM(L84:L85)</f>
        <v>29482.430000000004</v>
      </c>
      <c r="M86" s="446"/>
      <c r="N86" s="444">
        <f>SUM(N84:N85)</f>
        <v>0</v>
      </c>
      <c r="O86" s="444"/>
      <c r="P86" s="445">
        <f>SUM(P84:P85)</f>
        <v>0</v>
      </c>
      <c r="Q86" s="452"/>
      <c r="R86" s="447">
        <f>SUM(R84:R85)</f>
        <v>111711.98000000001</v>
      </c>
      <c r="S86" s="446"/>
      <c r="T86" s="447">
        <f>SUM(T84:T85)</f>
        <v>0</v>
      </c>
      <c r="U86" s="453"/>
    </row>
    <row r="87" spans="1:21">
      <c r="A87" s="4"/>
      <c r="B87" s="39"/>
      <c r="C87" s="39"/>
      <c r="D87" s="39"/>
      <c r="E87" s="39"/>
      <c r="F87" s="35"/>
      <c r="G87" s="35"/>
      <c r="H87" s="34"/>
      <c r="I87" s="34"/>
      <c r="J87" s="35"/>
      <c r="K87" s="35"/>
      <c r="L87" s="35"/>
      <c r="M87" s="34"/>
      <c r="N87" s="35"/>
      <c r="O87" s="34"/>
      <c r="P87" s="34"/>
      <c r="Q87" s="35"/>
      <c r="R87" s="4"/>
      <c r="S87" s="4"/>
      <c r="T87" s="4"/>
      <c r="U87" s="4"/>
    </row>
    <row r="88" spans="1:21" ht="15.75" thickBot="1">
      <c r="A88" s="4"/>
      <c r="B88" s="39"/>
      <c r="C88" s="39"/>
      <c r="D88" s="39"/>
      <c r="E88" s="39"/>
      <c r="F88" s="35"/>
      <c r="G88" s="35"/>
      <c r="H88" s="35"/>
      <c r="I88" s="35"/>
      <c r="J88" s="35"/>
      <c r="K88" s="35"/>
      <c r="L88" s="35"/>
      <c r="M88" s="35"/>
      <c r="N88" s="35"/>
      <c r="O88" s="35"/>
      <c r="P88" s="35"/>
      <c r="Q88" s="35"/>
      <c r="R88" s="4"/>
      <c r="S88" s="4"/>
      <c r="T88" s="4"/>
      <c r="U88" s="4"/>
    </row>
    <row r="89" spans="1:21" ht="15.75" thickBot="1">
      <c r="B89" s="454" t="s">
        <v>50</v>
      </c>
      <c r="C89" s="455"/>
      <c r="D89" s="455"/>
      <c r="E89" s="456"/>
      <c r="F89" s="438"/>
      <c r="G89" s="438"/>
      <c r="H89" s="438"/>
      <c r="I89" s="438"/>
      <c r="J89" s="438"/>
      <c r="K89" s="438"/>
      <c r="L89" s="438"/>
      <c r="M89" s="438"/>
      <c r="N89" s="438"/>
      <c r="O89" s="438"/>
      <c r="P89" s="438"/>
      <c r="Q89" s="438"/>
      <c r="R89" s="438"/>
      <c r="S89" s="438"/>
      <c r="T89" s="438"/>
      <c r="U89" s="438"/>
    </row>
    <row r="90" spans="1:21">
      <c r="B90" s="457"/>
      <c r="C90" s="458"/>
      <c r="D90" s="458"/>
      <c r="E90" s="458"/>
      <c r="F90" s="458"/>
      <c r="G90" s="458"/>
      <c r="H90" s="458"/>
      <c r="I90" s="458"/>
      <c r="J90" s="458"/>
      <c r="K90" s="458"/>
      <c r="L90" s="458"/>
      <c r="M90" s="458"/>
      <c r="N90" s="458"/>
      <c r="O90" s="458"/>
      <c r="P90" s="458"/>
      <c r="Q90" s="458"/>
      <c r="R90" s="458"/>
      <c r="S90" s="458"/>
      <c r="T90" s="458"/>
      <c r="U90" s="459"/>
    </row>
    <row r="91" spans="1:21">
      <c r="B91" s="460"/>
      <c r="C91" s="461"/>
      <c r="D91" s="461"/>
      <c r="E91" s="461"/>
      <c r="F91" s="461"/>
      <c r="G91" s="461"/>
      <c r="H91" s="461"/>
      <c r="I91" s="461"/>
      <c r="J91" s="461"/>
      <c r="K91" s="461"/>
      <c r="L91" s="461"/>
      <c r="M91" s="461"/>
      <c r="N91" s="461"/>
      <c r="O91" s="461"/>
      <c r="P91" s="461"/>
      <c r="Q91" s="461"/>
      <c r="R91" s="461"/>
      <c r="S91" s="461"/>
      <c r="T91" s="461"/>
      <c r="U91" s="462"/>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ht="15.75" thickBot="1">
      <c r="B96" s="463"/>
      <c r="C96" s="464"/>
      <c r="D96" s="464"/>
      <c r="E96" s="464"/>
      <c r="F96" s="464"/>
      <c r="G96" s="464"/>
      <c r="H96" s="464"/>
      <c r="I96" s="464"/>
      <c r="J96" s="464"/>
      <c r="K96" s="464"/>
      <c r="L96" s="464"/>
      <c r="M96" s="464"/>
      <c r="N96" s="464"/>
      <c r="O96" s="464"/>
      <c r="P96" s="464"/>
      <c r="Q96" s="464"/>
      <c r="R96" s="464"/>
      <c r="S96" s="464"/>
      <c r="T96" s="464"/>
      <c r="U96" s="465"/>
    </row>
    <row r="97" spans="2:21">
      <c r="B97" s="4"/>
    </row>
    <row r="98" spans="2:21">
      <c r="H98" s="23"/>
      <c r="I98" s="23"/>
      <c r="O98" s="23"/>
      <c r="Q98" s="23"/>
    </row>
    <row r="99" spans="2:21">
      <c r="B99" s="24"/>
      <c r="C99" s="24"/>
      <c r="D99" s="24"/>
      <c r="E99" s="24"/>
      <c r="F99" s="24"/>
      <c r="I99" s="24"/>
      <c r="J99" s="435" t="s">
        <v>51</v>
      </c>
      <c r="K99" s="435"/>
      <c r="L99" s="435"/>
      <c r="M99" s="435"/>
      <c r="N99" s="435"/>
      <c r="O99" s="435"/>
      <c r="R99" s="435" t="s">
        <v>52</v>
      </c>
      <c r="S99" s="435"/>
      <c r="T99" s="435"/>
      <c r="U99" s="435"/>
    </row>
    <row r="100" spans="2:21">
      <c r="B100" s="448" t="s">
        <v>53</v>
      </c>
      <c r="C100" s="448"/>
      <c r="D100" s="448"/>
      <c r="E100" s="448"/>
      <c r="F100" s="448"/>
      <c r="G100" s="448"/>
      <c r="H100" s="25"/>
      <c r="I100" s="25"/>
      <c r="J100" s="449"/>
      <c r="K100" s="449"/>
      <c r="L100" s="449"/>
      <c r="M100" s="449"/>
      <c r="N100" s="449"/>
      <c r="O100" s="449"/>
      <c r="P100" s="25"/>
      <c r="Q100" s="25"/>
      <c r="R100" s="440" t="s">
        <v>1</v>
      </c>
      <c r="S100" s="440"/>
      <c r="T100" s="440"/>
      <c r="U100" s="440"/>
    </row>
    <row r="101" spans="2:21">
      <c r="B101" s="448"/>
      <c r="C101" s="448"/>
      <c r="D101" s="448"/>
      <c r="E101" s="448"/>
      <c r="F101" s="448"/>
      <c r="G101" s="448"/>
      <c r="H101" s="36"/>
      <c r="I101" s="36"/>
      <c r="J101" s="449"/>
      <c r="K101" s="449"/>
      <c r="L101" s="449"/>
      <c r="M101" s="449"/>
      <c r="N101" s="449"/>
      <c r="O101" s="449"/>
      <c r="P101" s="36"/>
      <c r="Q101" s="36"/>
      <c r="R101" s="440"/>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ht="15.75" thickBot="1">
      <c r="B104" s="451"/>
      <c r="C104" s="451"/>
      <c r="D104" s="451"/>
      <c r="E104" s="451"/>
      <c r="F104" s="451"/>
      <c r="G104" s="451"/>
      <c r="J104" s="450"/>
      <c r="K104" s="450"/>
      <c r="L104" s="450"/>
      <c r="M104" s="450"/>
      <c r="N104" s="450"/>
      <c r="O104" s="450"/>
      <c r="R104" s="438"/>
      <c r="S104" s="438"/>
      <c r="T104" s="438"/>
      <c r="U104" s="438"/>
    </row>
    <row r="105" spans="2:21">
      <c r="B105" s="440" t="s">
        <v>60</v>
      </c>
      <c r="C105" s="440"/>
      <c r="D105" s="440"/>
      <c r="E105" s="440"/>
      <c r="F105" s="440"/>
      <c r="G105" s="440"/>
      <c r="J105" s="437" t="s">
        <v>61</v>
      </c>
      <c r="K105" s="437"/>
      <c r="L105" s="437"/>
      <c r="M105" s="437"/>
      <c r="N105" s="437"/>
      <c r="O105" s="437"/>
      <c r="R105" s="441" t="s">
        <v>114</v>
      </c>
      <c r="S105" s="441"/>
      <c r="T105" s="441"/>
      <c r="U105" s="441"/>
    </row>
    <row r="106" spans="2:21">
      <c r="B106" s="437" t="s">
        <v>62</v>
      </c>
      <c r="C106" s="437"/>
      <c r="D106" s="437"/>
      <c r="E106" s="437"/>
      <c r="F106" s="437"/>
      <c r="G106" s="437"/>
      <c r="J106" s="442" t="s">
        <v>63</v>
      </c>
      <c r="K106" s="442"/>
      <c r="L106" s="442"/>
      <c r="M106" s="442"/>
      <c r="N106" s="442"/>
      <c r="O106" s="442"/>
      <c r="P106" s="27"/>
      <c r="Q106" s="27"/>
      <c r="R106" s="442" t="s">
        <v>64</v>
      </c>
      <c r="S106" s="442"/>
      <c r="T106" s="442"/>
      <c r="U106" s="442"/>
    </row>
    <row r="108" spans="2:21">
      <c r="J108" s="435" t="s">
        <v>54</v>
      </c>
      <c r="K108" s="435"/>
      <c r="L108" s="435"/>
      <c r="M108" s="435"/>
      <c r="N108" s="435"/>
      <c r="O108" s="435"/>
    </row>
    <row r="109" spans="2:21">
      <c r="B109" s="436" t="s">
        <v>131</v>
      </c>
      <c r="C109" s="436"/>
      <c r="D109" s="436"/>
      <c r="E109" s="436"/>
      <c r="F109" s="436"/>
      <c r="G109" s="436"/>
      <c r="J109" s="436" t="s">
        <v>55</v>
      </c>
      <c r="K109" s="436"/>
      <c r="L109" s="436"/>
      <c r="M109" s="436"/>
      <c r="N109" s="436"/>
      <c r="O109" s="436"/>
      <c r="R109" s="436" t="s">
        <v>56</v>
      </c>
      <c r="S109" s="436"/>
      <c r="T109" s="436"/>
      <c r="U109" s="436"/>
    </row>
    <row r="110" spans="2:21">
      <c r="B110" s="437"/>
      <c r="C110" s="437"/>
      <c r="D110" s="437"/>
      <c r="E110" s="437"/>
      <c r="F110" s="437"/>
      <c r="G110" s="437"/>
      <c r="J110" s="436"/>
      <c r="K110" s="436"/>
      <c r="L110" s="436"/>
      <c r="M110" s="436"/>
      <c r="N110" s="436"/>
      <c r="O110" s="436"/>
      <c r="R110" s="437"/>
      <c r="S110" s="437"/>
      <c r="T110" s="437"/>
      <c r="U110" s="437"/>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ht="15.75" thickBot="1">
      <c r="B113" s="438"/>
      <c r="C113" s="438"/>
      <c r="D113" s="438"/>
      <c r="E113" s="438"/>
      <c r="F113" s="438"/>
      <c r="G113" s="438"/>
      <c r="H113" s="26"/>
      <c r="I113" s="26"/>
      <c r="J113" s="439"/>
      <c r="K113" s="439"/>
      <c r="L113" s="439"/>
      <c r="M113" s="439"/>
      <c r="N113" s="439"/>
      <c r="O113" s="439"/>
      <c r="P113" s="26"/>
      <c r="Q113" s="26"/>
      <c r="R113" s="438"/>
      <c r="S113" s="438"/>
      <c r="T113" s="438"/>
      <c r="U113" s="438"/>
    </row>
    <row r="114" spans="2:21">
      <c r="B114" s="432" t="s">
        <v>65</v>
      </c>
      <c r="C114" s="432"/>
      <c r="D114" s="432"/>
      <c r="E114" s="432"/>
      <c r="F114" s="432"/>
      <c r="G114" s="432"/>
      <c r="H114" s="28"/>
      <c r="I114" s="28"/>
      <c r="J114" s="432" t="s">
        <v>66</v>
      </c>
      <c r="K114" s="432"/>
      <c r="L114" s="432"/>
      <c r="M114" s="432"/>
      <c r="N114" s="432"/>
      <c r="O114" s="432"/>
      <c r="P114" s="26"/>
      <c r="Q114" s="26"/>
      <c r="R114" s="432" t="s">
        <v>67</v>
      </c>
      <c r="S114" s="432"/>
      <c r="T114" s="432"/>
      <c r="U114" s="432"/>
    </row>
    <row r="115" spans="2:21" ht="27" customHeight="1">
      <c r="B115" s="433" t="s">
        <v>68</v>
      </c>
      <c r="C115" s="433"/>
      <c r="D115" s="433"/>
      <c r="E115" s="433"/>
      <c r="F115" s="433"/>
      <c r="G115" s="433"/>
      <c r="J115" s="434" t="s">
        <v>69</v>
      </c>
      <c r="K115" s="434"/>
      <c r="L115" s="434"/>
      <c r="M115" s="434"/>
      <c r="N115" s="434"/>
      <c r="O115" s="434"/>
      <c r="R115" s="434" t="s">
        <v>70</v>
      </c>
      <c r="S115" s="434"/>
      <c r="T115" s="434"/>
      <c r="U115" s="434"/>
    </row>
    <row r="116" spans="2:21" ht="23.25" customHeight="1"/>
  </sheetData>
  <mergeCells count="319">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R30:T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O39:Q39"/>
    <mergeCell ref="B38:D38"/>
    <mergeCell ref="E38:F38"/>
    <mergeCell ref="G38:H38"/>
    <mergeCell ref="I38:K38"/>
    <mergeCell ref="L38:N38"/>
    <mergeCell ref="O38:Q38"/>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54:F54"/>
    <mergeCell ref="G54:H54"/>
    <mergeCell ref="B55:F55"/>
    <mergeCell ref="G55:H55"/>
    <mergeCell ref="B56:F56"/>
    <mergeCell ref="G56:H56"/>
    <mergeCell ref="L47:N47"/>
    <mergeCell ref="O47:Q47"/>
    <mergeCell ref="R47:T47"/>
    <mergeCell ref="B73:F73"/>
    <mergeCell ref="G73:H73"/>
    <mergeCell ref="B74:F74"/>
    <mergeCell ref="G74:H74"/>
    <mergeCell ref="B71:F71"/>
    <mergeCell ref="G71:H71"/>
    <mergeCell ref="G72:H72"/>
    <mergeCell ref="B67:F67"/>
    <mergeCell ref="G67:H67"/>
    <mergeCell ref="B68:F68"/>
    <mergeCell ref="G68:H68"/>
    <mergeCell ref="B69:F69"/>
    <mergeCell ref="G69:H69"/>
    <mergeCell ref="B78:F78"/>
    <mergeCell ref="G78:H78"/>
    <mergeCell ref="B75:F75"/>
    <mergeCell ref="G75:H75"/>
    <mergeCell ref="B76:F76"/>
    <mergeCell ref="G76:H76"/>
    <mergeCell ref="B77:F77"/>
    <mergeCell ref="G77:H77"/>
    <mergeCell ref="J83:K83"/>
    <mergeCell ref="L83:M83"/>
    <mergeCell ref="N83:O83"/>
    <mergeCell ref="P83:Q83"/>
    <mergeCell ref="R83:S83"/>
    <mergeCell ref="T83:U83"/>
    <mergeCell ref="B79:F79"/>
    <mergeCell ref="G79:H79"/>
    <mergeCell ref="B81:U81"/>
    <mergeCell ref="B82:C83"/>
    <mergeCell ref="D82:I82"/>
    <mergeCell ref="J82:O82"/>
    <mergeCell ref="P82:T82"/>
    <mergeCell ref="D83:E83"/>
    <mergeCell ref="F83:G83"/>
    <mergeCell ref="H83:I83"/>
    <mergeCell ref="N84:O84"/>
    <mergeCell ref="P84:Q84"/>
    <mergeCell ref="R84:S84"/>
    <mergeCell ref="T84:U84"/>
    <mergeCell ref="B85:C85"/>
    <mergeCell ref="D85:E85"/>
    <mergeCell ref="F85:G85"/>
    <mergeCell ref="H85:I85"/>
    <mergeCell ref="J85:K85"/>
    <mergeCell ref="L85:M85"/>
    <mergeCell ref="B84:C84"/>
    <mergeCell ref="D84:E84"/>
    <mergeCell ref="F84:G84"/>
    <mergeCell ref="H84:I84"/>
    <mergeCell ref="J84:K84"/>
    <mergeCell ref="L84:M84"/>
    <mergeCell ref="P86:Q86"/>
    <mergeCell ref="R86:S86"/>
    <mergeCell ref="T86:U86"/>
    <mergeCell ref="B89:D89"/>
    <mergeCell ref="E89:U89"/>
    <mergeCell ref="B90:U96"/>
    <mergeCell ref="N85:O85"/>
    <mergeCell ref="P85:Q85"/>
    <mergeCell ref="R85:S85"/>
    <mergeCell ref="T85:U85"/>
    <mergeCell ref="D86:E86"/>
    <mergeCell ref="F86:G86"/>
    <mergeCell ref="H86:I86"/>
    <mergeCell ref="J86:K86"/>
    <mergeCell ref="L86:M86"/>
    <mergeCell ref="N86:O86"/>
    <mergeCell ref="B105:G105"/>
    <mergeCell ref="J105:O105"/>
    <mergeCell ref="R105:U105"/>
    <mergeCell ref="B106:G106"/>
    <mergeCell ref="J106:O106"/>
    <mergeCell ref="R106:U106"/>
    <mergeCell ref="J99:O99"/>
    <mergeCell ref="R99:U99"/>
    <mergeCell ref="B100:G100"/>
    <mergeCell ref="J100:O104"/>
    <mergeCell ref="R100:U104"/>
    <mergeCell ref="B101:G104"/>
    <mergeCell ref="B114:G114"/>
    <mergeCell ref="J114:O114"/>
    <mergeCell ref="R114:U114"/>
    <mergeCell ref="B115:G115"/>
    <mergeCell ref="J115:O115"/>
    <mergeCell ref="R115:U115"/>
    <mergeCell ref="J108:O108"/>
    <mergeCell ref="J109:O109"/>
    <mergeCell ref="R109:U109"/>
    <mergeCell ref="B110:G113"/>
    <mergeCell ref="J110:O113"/>
    <mergeCell ref="R110:U113"/>
    <mergeCell ref="B109:G109"/>
    <mergeCell ref="B65:F65"/>
    <mergeCell ref="G65:H65"/>
    <mergeCell ref="B66:F66"/>
    <mergeCell ref="G66:H66"/>
    <mergeCell ref="B61:F61"/>
    <mergeCell ref="G61:H61"/>
    <mergeCell ref="B62:F62"/>
    <mergeCell ref="G62:H62"/>
    <mergeCell ref="B63:F63"/>
    <mergeCell ref="G63:H63"/>
    <mergeCell ref="V21:W22"/>
    <mergeCell ref="X21:Y22"/>
    <mergeCell ref="Z21:AA22"/>
    <mergeCell ref="V47:W48"/>
    <mergeCell ref="X47:Y48"/>
    <mergeCell ref="Z47:AA48"/>
    <mergeCell ref="R39:T39"/>
    <mergeCell ref="L39:N39"/>
    <mergeCell ref="B64:F64"/>
    <mergeCell ref="G64:H64"/>
    <mergeCell ref="B51:F51"/>
    <mergeCell ref="G51:H51"/>
    <mergeCell ref="B59:F59"/>
    <mergeCell ref="G59:H59"/>
    <mergeCell ref="B60:F60"/>
    <mergeCell ref="G60:H60"/>
    <mergeCell ref="B52:F52"/>
    <mergeCell ref="G52:H52"/>
    <mergeCell ref="B53:F53"/>
    <mergeCell ref="G53:H53"/>
    <mergeCell ref="B57:F57"/>
    <mergeCell ref="G57:H57"/>
    <mergeCell ref="B58:F58"/>
    <mergeCell ref="G58:H58"/>
  </mergeCells>
  <conditionalFormatting sqref="W24">
    <cfRule type="cellIs" dxfId="701" priority="86" operator="notEqual">
      <formula>0</formula>
    </cfRule>
    <cfRule type="cellIs" dxfId="700" priority="87" operator="greaterThan">
      <formula>0</formula>
    </cfRule>
  </conditionalFormatting>
  <conditionalFormatting sqref="Y24">
    <cfRule type="cellIs" dxfId="699" priority="84" operator="notEqual">
      <formula>0</formula>
    </cfRule>
  </conditionalFormatting>
  <conditionalFormatting sqref="AA24">
    <cfRule type="cellIs" dxfId="698" priority="85" operator="notEqual">
      <formula>0</formula>
    </cfRule>
  </conditionalFormatting>
  <conditionalFormatting sqref="AA25:AA26">
    <cfRule type="cellIs" dxfId="697" priority="52" operator="notEqual">
      <formula>0</formula>
    </cfRule>
  </conditionalFormatting>
  <conditionalFormatting sqref="Y25:Y26">
    <cfRule type="cellIs" dxfId="696" priority="51" operator="notEqual">
      <formula>0</formula>
    </cfRule>
  </conditionalFormatting>
  <conditionalFormatting sqref="Y28:Y29">
    <cfRule type="cellIs" dxfId="695" priority="47" operator="notEqual">
      <formula>0</formula>
    </cfRule>
  </conditionalFormatting>
  <conditionalFormatting sqref="W25:W26">
    <cfRule type="cellIs" dxfId="694" priority="53" operator="notEqual">
      <formula>0</formula>
    </cfRule>
    <cfRule type="cellIs" dxfId="693" priority="54" operator="greaterThan">
      <formula>0</formula>
    </cfRule>
  </conditionalFormatting>
  <conditionalFormatting sqref="W28:W29">
    <cfRule type="cellIs" dxfId="692" priority="49" operator="notEqual">
      <formula>0</formula>
    </cfRule>
    <cfRule type="cellIs" dxfId="691" priority="50" operator="greaterThan">
      <formula>0</formula>
    </cfRule>
  </conditionalFormatting>
  <conditionalFormatting sqref="AA28:AA29">
    <cfRule type="cellIs" dxfId="690" priority="48" operator="notEqual">
      <formula>0</formula>
    </cfRule>
  </conditionalFormatting>
  <conditionalFormatting sqref="W31:W32">
    <cfRule type="cellIs" dxfId="689" priority="45" operator="notEqual">
      <formula>0</formula>
    </cfRule>
    <cfRule type="cellIs" dxfId="688" priority="46" operator="greaterThan">
      <formula>0</formula>
    </cfRule>
  </conditionalFormatting>
  <conditionalFormatting sqref="Y31:Y32">
    <cfRule type="cellIs" dxfId="687" priority="43" operator="notEqual">
      <formula>0</formula>
    </cfRule>
  </conditionalFormatting>
  <conditionalFormatting sqref="AA31:AA32">
    <cfRule type="cellIs" dxfId="686" priority="44" operator="notEqual">
      <formula>0</formula>
    </cfRule>
  </conditionalFormatting>
  <conditionalFormatting sqref="W34:W35">
    <cfRule type="cellIs" dxfId="685" priority="41" operator="notEqual">
      <formula>0</formula>
    </cfRule>
    <cfRule type="cellIs" dxfId="684" priority="42" operator="greaterThan">
      <formula>0</formula>
    </cfRule>
  </conditionalFormatting>
  <conditionalFormatting sqref="Y34:Y35">
    <cfRule type="cellIs" dxfId="683" priority="39" operator="notEqual">
      <formula>0</formula>
    </cfRule>
  </conditionalFormatting>
  <conditionalFormatting sqref="AA34:AA35">
    <cfRule type="cellIs" dxfId="682" priority="40" operator="notEqual">
      <formula>0</formula>
    </cfRule>
  </conditionalFormatting>
  <conditionalFormatting sqref="W37">
    <cfRule type="cellIs" dxfId="681" priority="37" operator="notEqual">
      <formula>0</formula>
    </cfRule>
    <cfRule type="cellIs" dxfId="680" priority="38" operator="greaterThan">
      <formula>0</formula>
    </cfRule>
  </conditionalFormatting>
  <conditionalFormatting sqref="Y37">
    <cfRule type="cellIs" dxfId="679" priority="35" operator="notEqual">
      <formula>0</formula>
    </cfRule>
  </conditionalFormatting>
  <conditionalFormatting sqref="AA37">
    <cfRule type="cellIs" dxfId="678" priority="36" operator="notEqual">
      <formula>0</formula>
    </cfRule>
  </conditionalFormatting>
  <conditionalFormatting sqref="W39:W40">
    <cfRule type="cellIs" dxfId="677" priority="33" operator="notEqual">
      <formula>0</formula>
    </cfRule>
    <cfRule type="cellIs" dxfId="676" priority="34" operator="greaterThan">
      <formula>0</formula>
    </cfRule>
  </conditionalFormatting>
  <conditionalFormatting sqref="Y40">
    <cfRule type="cellIs" dxfId="675" priority="31" operator="notEqual">
      <formula>0</formula>
    </cfRule>
  </conditionalFormatting>
  <conditionalFormatting sqref="AA40">
    <cfRule type="cellIs" dxfId="674" priority="32" operator="notEqual">
      <formula>0</formula>
    </cfRule>
  </conditionalFormatting>
  <conditionalFormatting sqref="W42">
    <cfRule type="cellIs" dxfId="673" priority="29" operator="notEqual">
      <formula>0</formula>
    </cfRule>
    <cfRule type="cellIs" dxfId="672" priority="30" operator="greaterThan">
      <formula>0</formula>
    </cfRule>
  </conditionalFormatting>
  <conditionalFormatting sqref="Y42">
    <cfRule type="cellIs" dxfId="671" priority="27" operator="notEqual">
      <formula>0</formula>
    </cfRule>
  </conditionalFormatting>
  <conditionalFormatting sqref="AA42">
    <cfRule type="cellIs" dxfId="670" priority="28" operator="notEqual">
      <formula>0</formula>
    </cfRule>
  </conditionalFormatting>
  <conditionalFormatting sqref="Y39">
    <cfRule type="cellIs" dxfId="669" priority="25" operator="notEqual">
      <formula>0</formula>
    </cfRule>
  </conditionalFormatting>
  <conditionalFormatting sqref="AA39">
    <cfRule type="cellIs" dxfId="668" priority="26" operator="notEqual">
      <formula>0</formula>
    </cfRule>
  </conditionalFormatting>
  <conditionalFormatting sqref="W52">
    <cfRule type="cellIs" dxfId="667" priority="21" operator="notEqual">
      <formula>0</formula>
    </cfRule>
  </conditionalFormatting>
  <conditionalFormatting sqref="Y52">
    <cfRule type="cellIs" dxfId="666" priority="20" operator="notEqual">
      <formula>0</formula>
    </cfRule>
  </conditionalFormatting>
  <conditionalFormatting sqref="AA52">
    <cfRule type="cellIs" dxfId="665" priority="19" operator="notEqual">
      <formula>0</formula>
    </cfRule>
  </conditionalFormatting>
  <conditionalFormatting sqref="W71">
    <cfRule type="cellIs" dxfId="664" priority="9" operator="notEqual">
      <formula>0</formula>
    </cfRule>
  </conditionalFormatting>
  <conditionalFormatting sqref="Y71">
    <cfRule type="cellIs" dxfId="663" priority="8" operator="notEqual">
      <formula>0</formula>
    </cfRule>
  </conditionalFormatting>
  <conditionalFormatting sqref="AA71">
    <cfRule type="cellIs" dxfId="662" priority="7" operator="notEqual">
      <formula>0</formula>
    </cfRule>
  </conditionalFormatting>
  <conditionalFormatting sqref="W53:W69">
    <cfRule type="cellIs" dxfId="661" priority="12" operator="notEqual">
      <formula>0</formula>
    </cfRule>
  </conditionalFormatting>
  <conditionalFormatting sqref="Y53:Y69">
    <cfRule type="cellIs" dxfId="660" priority="11" operator="notEqual">
      <formula>0</formula>
    </cfRule>
  </conditionalFormatting>
  <conditionalFormatting sqref="AA53:AA69">
    <cfRule type="cellIs" dxfId="659" priority="10" operator="notEqual">
      <formula>0</formula>
    </cfRule>
  </conditionalFormatting>
  <conditionalFormatting sqref="W74:W79">
    <cfRule type="cellIs" dxfId="658" priority="6" operator="notEqual">
      <formula>0</formula>
    </cfRule>
  </conditionalFormatting>
  <conditionalFormatting sqref="Y74:Y79">
    <cfRule type="cellIs" dxfId="657" priority="5" operator="notEqual">
      <formula>0</formula>
    </cfRule>
  </conditionalFormatting>
  <conditionalFormatting sqref="AA74:AA79">
    <cfRule type="cellIs" dxfId="656" priority="4" operator="notEqual">
      <formula>0</formula>
    </cfRule>
  </conditionalFormatting>
  <conditionalFormatting sqref="W51">
    <cfRule type="cellIs" dxfId="655" priority="3" operator="notEqual">
      <formula>0</formula>
    </cfRule>
  </conditionalFormatting>
  <conditionalFormatting sqref="Y51">
    <cfRule type="cellIs" dxfId="654" priority="2" operator="notEqual">
      <formula>0</formula>
    </cfRule>
  </conditionalFormatting>
  <conditionalFormatting sqref="AA51">
    <cfRule type="cellIs" dxfId="653" priority="1" operator="notEqual">
      <formula>0</formula>
    </cfRule>
  </conditionalFormatting>
  <printOptions horizontalCentered="1" verticalCentered="1"/>
  <pageMargins left="0.86614173228346458" right="0" top="0.15748031496062992" bottom="0.15748031496062992" header="0.15748031496062992" footer="0.15748031496062992"/>
  <pageSetup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zoomScale="81" zoomScaleNormal="81" workbookViewId="0">
      <selection activeCell="O4" sqref="O4"/>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14.28515625" style="45" customWidth="1"/>
    <col min="7" max="8" width="11.42578125" style="45"/>
    <col min="9" max="12" width="12.7109375" style="45" customWidth="1"/>
    <col min="13" max="13" width="15.5703125" style="45" customWidth="1"/>
    <col min="14" max="18" width="12.7109375" style="45" customWidth="1"/>
    <col min="19" max="19" width="18" style="45" customWidth="1"/>
    <col min="20" max="20" width="12.7109375" style="45" customWidth="1"/>
    <col min="21" max="21" width="12.85546875" style="45" customWidth="1"/>
    <col min="22" max="16384" width="11.42578125" style="45"/>
  </cols>
  <sheetData>
    <row r="1" spans="1:21" s="108" customFormat="1"/>
    <row r="2" spans="1:21" s="108" customFormat="1">
      <c r="F2" s="1"/>
      <c r="G2" s="1"/>
      <c r="H2" s="1"/>
      <c r="I2" s="1"/>
      <c r="J2" s="1"/>
      <c r="K2" s="1"/>
      <c r="L2" s="1"/>
      <c r="M2" s="1"/>
      <c r="N2" s="1"/>
      <c r="O2" s="1"/>
    </row>
    <row r="3" spans="1:21" s="231" customFormat="1">
      <c r="F3" s="1"/>
      <c r="G3" s="1"/>
      <c r="H3" s="1"/>
      <c r="I3" s="1"/>
      <c r="J3" s="1"/>
      <c r="K3" s="1"/>
      <c r="L3" s="1"/>
      <c r="M3" s="1"/>
      <c r="N3" s="1"/>
      <c r="O3" s="1"/>
    </row>
    <row r="4" spans="1:21" s="231" customFormat="1">
      <c r="F4" s="1"/>
      <c r="G4" s="1"/>
      <c r="H4" s="1"/>
      <c r="I4" s="1"/>
      <c r="J4" s="1"/>
      <c r="K4" s="1"/>
      <c r="L4" s="1"/>
      <c r="M4" s="1"/>
      <c r="N4" s="1"/>
      <c r="O4" s="1"/>
    </row>
    <row r="5" spans="1:21" s="231" customFormat="1">
      <c r="F5" s="1"/>
      <c r="G5" s="1"/>
      <c r="H5" s="1"/>
      <c r="I5" s="1"/>
      <c r="J5" s="1"/>
      <c r="K5" s="1"/>
      <c r="L5" s="1"/>
      <c r="M5" s="1"/>
      <c r="N5" s="1"/>
      <c r="O5" s="1"/>
    </row>
    <row r="6" spans="1:21" s="108" customFormat="1">
      <c r="F6" s="108" t="s">
        <v>1</v>
      </c>
    </row>
    <row r="7" spans="1:21" s="108" customFormat="1" ht="25.5">
      <c r="B7" s="610" t="s">
        <v>0</v>
      </c>
      <c r="C7" s="610"/>
      <c r="D7" s="610"/>
      <c r="E7" s="610"/>
      <c r="F7" s="610"/>
      <c r="G7" s="610"/>
      <c r="H7" s="610"/>
      <c r="I7" s="610"/>
      <c r="J7" s="610"/>
      <c r="K7" s="610"/>
      <c r="L7" s="610"/>
      <c r="M7" s="610"/>
      <c r="N7" s="610"/>
      <c r="O7" s="610"/>
      <c r="P7" s="610"/>
      <c r="Q7" s="610"/>
      <c r="R7" s="610"/>
      <c r="S7" s="610"/>
      <c r="T7" s="610"/>
      <c r="U7" s="610"/>
    </row>
    <row r="8" spans="1:21" s="108" customFormat="1" ht="15.75" thickBot="1">
      <c r="B8" s="109"/>
      <c r="C8" s="109"/>
      <c r="D8" s="109"/>
      <c r="E8" s="109"/>
      <c r="F8" s="109"/>
      <c r="G8" s="109"/>
      <c r="H8" s="109"/>
      <c r="I8" s="109"/>
      <c r="J8" s="109"/>
      <c r="K8" s="109"/>
      <c r="L8" s="109"/>
      <c r="M8" s="109"/>
      <c r="N8" s="109"/>
      <c r="O8" s="109"/>
      <c r="P8" s="109"/>
      <c r="Q8" s="109"/>
      <c r="R8" s="109"/>
      <c r="S8" s="109"/>
      <c r="T8" s="109"/>
      <c r="U8" s="109"/>
    </row>
    <row r="9" spans="1:21" ht="15" customHeight="1">
      <c r="B9" s="611" t="s">
        <v>2</v>
      </c>
      <c r="C9" s="612"/>
      <c r="D9" s="612"/>
      <c r="E9" s="612"/>
      <c r="F9" s="613"/>
      <c r="G9" s="660" t="s">
        <v>141</v>
      </c>
      <c r="H9" s="660"/>
      <c r="I9" s="660"/>
      <c r="J9" s="660"/>
      <c r="K9" s="660"/>
      <c r="L9" s="660"/>
      <c r="M9" s="660"/>
      <c r="N9" s="660"/>
      <c r="O9" s="660"/>
      <c r="P9" s="660"/>
      <c r="Q9" s="660"/>
      <c r="R9" s="660"/>
      <c r="S9" s="660"/>
      <c r="T9" s="660"/>
      <c r="U9" s="661"/>
    </row>
    <row r="10" spans="1:21" ht="15" customHeight="1">
      <c r="A10" s="47"/>
      <c r="B10" s="614" t="s">
        <v>3</v>
      </c>
      <c r="C10" s="615"/>
      <c r="D10" s="615"/>
      <c r="E10" s="615"/>
      <c r="F10" s="616"/>
      <c r="G10" s="617" t="s">
        <v>71</v>
      </c>
      <c r="H10" s="618"/>
      <c r="I10" s="618"/>
      <c r="J10" s="618"/>
      <c r="K10" s="618"/>
      <c r="L10" s="618"/>
      <c r="M10" s="618"/>
      <c r="N10" s="618"/>
      <c r="O10" s="618"/>
      <c r="P10" s="618"/>
      <c r="Q10" s="618"/>
      <c r="R10" s="618"/>
      <c r="S10" s="618"/>
      <c r="T10" s="618"/>
      <c r="U10" s="619"/>
    </row>
    <row r="11" spans="1:21">
      <c r="A11" s="47"/>
      <c r="B11" s="611" t="s">
        <v>4</v>
      </c>
      <c r="C11" s="612"/>
      <c r="D11" s="612"/>
      <c r="E11" s="612"/>
      <c r="F11" s="613"/>
      <c r="G11" s="620" t="s">
        <v>72</v>
      </c>
      <c r="H11" s="621"/>
      <c r="I11" s="621"/>
      <c r="J11" s="621"/>
      <c r="K11" s="621"/>
      <c r="L11" s="621"/>
      <c r="M11" s="621"/>
      <c r="N11" s="621"/>
      <c r="O11" s="621"/>
      <c r="P11" s="621"/>
      <c r="Q11" s="621"/>
      <c r="R11" s="621"/>
      <c r="S11" s="621"/>
      <c r="T11" s="621"/>
      <c r="U11" s="622"/>
    </row>
    <row r="12" spans="1:21" ht="26.25" customHeight="1">
      <c r="A12" s="47"/>
      <c r="B12" s="611" t="s">
        <v>5</v>
      </c>
      <c r="C12" s="612"/>
      <c r="D12" s="612"/>
      <c r="E12" s="612"/>
      <c r="F12" s="613"/>
      <c r="G12" s="620" t="s">
        <v>73</v>
      </c>
      <c r="H12" s="621"/>
      <c r="I12" s="621"/>
      <c r="J12" s="621"/>
      <c r="K12" s="621"/>
      <c r="L12" s="621"/>
      <c r="M12" s="621"/>
      <c r="N12" s="621"/>
      <c r="O12" s="621"/>
      <c r="P12" s="621"/>
      <c r="Q12" s="621"/>
      <c r="R12" s="621"/>
      <c r="S12" s="621"/>
      <c r="T12" s="621"/>
      <c r="U12" s="622"/>
    </row>
    <row r="13" spans="1:21" ht="30.75" customHeight="1">
      <c r="A13" s="47"/>
      <c r="B13" s="611" t="s">
        <v>6</v>
      </c>
      <c r="C13" s="612"/>
      <c r="D13" s="612"/>
      <c r="E13" s="612"/>
      <c r="F13" s="613"/>
      <c r="G13" s="636" t="s">
        <v>7</v>
      </c>
      <c r="H13" s="637"/>
      <c r="I13" s="574"/>
      <c r="J13" s="575"/>
      <c r="K13" s="575"/>
      <c r="L13" s="576"/>
      <c r="M13" s="3" t="s">
        <v>8</v>
      </c>
      <c r="N13" s="574">
        <v>688804.23</v>
      </c>
      <c r="O13" s="575"/>
      <c r="P13" s="575"/>
      <c r="Q13" s="576"/>
      <c r="R13" s="577" t="s">
        <v>9</v>
      </c>
      <c r="S13" s="578"/>
      <c r="T13" s="579">
        <v>0</v>
      </c>
      <c r="U13" s="580"/>
    </row>
    <row r="14" spans="1:21" ht="18.75" customHeight="1">
      <c r="A14" s="47"/>
      <c r="B14" s="611" t="s">
        <v>10</v>
      </c>
      <c r="C14" s="612"/>
      <c r="D14" s="612"/>
      <c r="E14" s="612"/>
      <c r="F14" s="613"/>
      <c r="G14" s="623" t="s">
        <v>7</v>
      </c>
      <c r="H14" s="624"/>
      <c r="I14" s="579"/>
      <c r="J14" s="625"/>
      <c r="K14" s="625"/>
      <c r="L14" s="626"/>
      <c r="M14" s="3" t="s">
        <v>8</v>
      </c>
      <c r="N14" s="627"/>
      <c r="O14" s="628"/>
      <c r="P14" s="628"/>
      <c r="Q14" s="629"/>
      <c r="R14" s="630"/>
      <c r="S14" s="631"/>
      <c r="T14" s="631"/>
      <c r="U14" s="632"/>
    </row>
    <row r="15" spans="1:21" ht="15.75" thickBot="1">
      <c r="A15" s="47"/>
      <c r="B15" s="611" t="s">
        <v>11</v>
      </c>
      <c r="C15" s="612"/>
      <c r="D15" s="612"/>
      <c r="E15" s="612"/>
      <c r="F15" s="613"/>
      <c r="G15" s="633" t="s">
        <v>80</v>
      </c>
      <c r="H15" s="634"/>
      <c r="I15" s="634"/>
      <c r="J15" s="634"/>
      <c r="K15" s="634"/>
      <c r="L15" s="634"/>
      <c r="M15" s="634"/>
      <c r="N15" s="634"/>
      <c r="O15" s="634"/>
      <c r="P15" s="634"/>
      <c r="Q15" s="634"/>
      <c r="R15" s="634"/>
      <c r="S15" s="634"/>
      <c r="T15" s="634"/>
      <c r="U15" s="635"/>
    </row>
    <row r="16" spans="1:21" ht="15.75" customHeight="1" thickBot="1">
      <c r="A16" s="47"/>
      <c r="B16" s="591" t="s">
        <v>12</v>
      </c>
      <c r="C16" s="592"/>
      <c r="D16" s="592"/>
      <c r="E16" s="592"/>
      <c r="F16" s="593"/>
      <c r="G16" s="594" t="s">
        <v>75</v>
      </c>
      <c r="H16" s="595"/>
      <c r="I16" s="595"/>
      <c r="J16" s="595"/>
      <c r="K16" s="595"/>
      <c r="L16" s="595"/>
      <c r="M16" s="595"/>
      <c r="N16" s="595"/>
      <c r="O16" s="595"/>
      <c r="P16" s="595"/>
      <c r="Q16" s="595"/>
      <c r="R16" s="595"/>
      <c r="S16" s="595"/>
      <c r="T16" s="595"/>
      <c r="U16" s="596"/>
    </row>
    <row r="17" spans="1:27" ht="15.75" thickBot="1">
      <c r="B17" s="501"/>
      <c r="C17" s="501"/>
      <c r="D17" s="501"/>
      <c r="E17" s="501"/>
      <c r="F17" s="501"/>
      <c r="G17" s="501"/>
      <c r="H17" s="501"/>
      <c r="I17" s="501"/>
      <c r="J17" s="501"/>
      <c r="K17" s="501"/>
      <c r="L17" s="501"/>
      <c r="M17" s="501"/>
      <c r="N17" s="501"/>
      <c r="O17" s="501"/>
      <c r="P17" s="501"/>
      <c r="Q17" s="501"/>
      <c r="R17" s="501"/>
      <c r="S17" s="501"/>
      <c r="T17" s="501"/>
      <c r="U17" s="501"/>
    </row>
    <row r="18" spans="1:27" ht="16.5" thickBot="1">
      <c r="A18" s="47"/>
      <c r="B18" s="521" t="s">
        <v>13</v>
      </c>
      <c r="C18" s="521"/>
      <c r="D18" s="522"/>
      <c r="E18" s="521" t="s">
        <v>14</v>
      </c>
      <c r="F18" s="522"/>
      <c r="G18" s="526" t="s">
        <v>15</v>
      </c>
      <c r="H18" s="527"/>
      <c r="I18" s="527"/>
      <c r="J18" s="527"/>
      <c r="K18" s="527"/>
      <c r="L18" s="527"/>
      <c r="M18" s="527"/>
      <c r="N18" s="527"/>
      <c r="O18" s="527"/>
      <c r="P18" s="527"/>
      <c r="Q18" s="527"/>
      <c r="R18" s="527"/>
      <c r="S18" s="527"/>
      <c r="T18" s="527"/>
      <c r="U18" s="528"/>
    </row>
    <row r="19" spans="1:27" ht="15.75" thickBot="1">
      <c r="A19" s="47"/>
      <c r="B19" s="524"/>
      <c r="C19" s="524"/>
      <c r="D19" s="525"/>
      <c r="E19" s="524"/>
      <c r="F19" s="525"/>
      <c r="G19" s="529" t="s">
        <v>16</v>
      </c>
      <c r="H19" s="530"/>
      <c r="I19" s="497" t="s">
        <v>17</v>
      </c>
      <c r="J19" s="485"/>
      <c r="K19" s="485"/>
      <c r="L19" s="485"/>
      <c r="M19" s="485"/>
      <c r="N19" s="486"/>
      <c r="O19" s="599" t="s">
        <v>18</v>
      </c>
      <c r="P19" s="600"/>
      <c r="Q19" s="600"/>
      <c r="R19" s="600"/>
      <c r="S19" s="600"/>
      <c r="T19" s="600"/>
      <c r="U19" s="601"/>
    </row>
    <row r="20" spans="1:27">
      <c r="A20" s="47"/>
      <c r="B20" s="524"/>
      <c r="C20" s="524"/>
      <c r="D20" s="525"/>
      <c r="E20" s="524"/>
      <c r="F20" s="525"/>
      <c r="G20" s="531"/>
      <c r="H20" s="532"/>
      <c r="I20" s="529" t="s">
        <v>19</v>
      </c>
      <c r="J20" s="568"/>
      <c r="K20" s="568"/>
      <c r="L20" s="529" t="s">
        <v>20</v>
      </c>
      <c r="M20" s="568"/>
      <c r="N20" s="530"/>
      <c r="O20" s="572" t="s">
        <v>19</v>
      </c>
      <c r="P20" s="573"/>
      <c r="Q20" s="573"/>
      <c r="R20" s="529" t="s">
        <v>20</v>
      </c>
      <c r="S20" s="568"/>
      <c r="T20" s="568"/>
      <c r="U20" s="508" t="s">
        <v>21</v>
      </c>
      <c r="V20" s="602" t="s">
        <v>125</v>
      </c>
      <c r="W20" s="603"/>
      <c r="X20" s="602" t="s">
        <v>126</v>
      </c>
      <c r="Y20" s="603"/>
      <c r="Z20" s="602" t="s">
        <v>127</v>
      </c>
      <c r="AA20" s="603"/>
    </row>
    <row r="21" spans="1:27" ht="15.75" thickBot="1">
      <c r="A21" s="47"/>
      <c r="B21" s="597"/>
      <c r="C21" s="597"/>
      <c r="D21" s="598"/>
      <c r="E21" s="524"/>
      <c r="F21" s="525"/>
      <c r="G21" s="569"/>
      <c r="H21" s="571"/>
      <c r="I21" s="569"/>
      <c r="J21" s="570"/>
      <c r="K21" s="570"/>
      <c r="L21" s="569"/>
      <c r="M21" s="570"/>
      <c r="N21" s="571"/>
      <c r="O21" s="569"/>
      <c r="P21" s="570"/>
      <c r="Q21" s="570"/>
      <c r="R21" s="569"/>
      <c r="S21" s="570"/>
      <c r="T21" s="570"/>
      <c r="U21" s="509"/>
      <c r="V21" s="604"/>
      <c r="W21" s="605"/>
      <c r="X21" s="604"/>
      <c r="Y21" s="605"/>
      <c r="Z21" s="604"/>
      <c r="AA21" s="605"/>
    </row>
    <row r="22" spans="1:27" s="112" customFormat="1">
      <c r="A22" s="111"/>
      <c r="B22" s="581" t="s">
        <v>22</v>
      </c>
      <c r="C22" s="582"/>
      <c r="D22" s="583"/>
      <c r="E22" s="584"/>
      <c r="F22" s="585"/>
      <c r="G22" s="586"/>
      <c r="H22" s="587"/>
      <c r="I22" s="588"/>
      <c r="J22" s="587"/>
      <c r="K22" s="585"/>
      <c r="L22" s="589"/>
      <c r="M22" s="590"/>
      <c r="N22" s="590"/>
      <c r="O22" s="588"/>
      <c r="P22" s="587"/>
      <c r="Q22" s="587"/>
      <c r="R22" s="587"/>
      <c r="S22" s="587"/>
      <c r="T22" s="587"/>
      <c r="U22" s="114"/>
      <c r="V22" s="374"/>
      <c r="W22" s="345"/>
      <c r="X22" s="345"/>
      <c r="Y22" s="345"/>
      <c r="Z22" s="345"/>
      <c r="AA22" s="345"/>
    </row>
    <row r="23" spans="1:27" s="112" customFormat="1">
      <c r="A23" s="111"/>
      <c r="B23" s="538" t="s">
        <v>23</v>
      </c>
      <c r="C23" s="539"/>
      <c r="D23" s="540"/>
      <c r="E23" s="541" t="s">
        <v>24</v>
      </c>
      <c r="F23" s="542"/>
      <c r="G23" s="513">
        <v>950</v>
      </c>
      <c r="H23" s="513"/>
      <c r="I23" s="714">
        <v>110</v>
      </c>
      <c r="J23" s="715"/>
      <c r="K23" s="716"/>
      <c r="L23" s="717">
        <v>220</v>
      </c>
      <c r="M23" s="718"/>
      <c r="N23" s="719"/>
      <c r="O23" s="693">
        <f>+I23+'ABRIL 2019  (2)'!O24:Q24</f>
        <v>400</v>
      </c>
      <c r="P23" s="696"/>
      <c r="Q23" s="697"/>
      <c r="R23" s="686">
        <v>1000</v>
      </c>
      <c r="S23" s="666"/>
      <c r="T23" s="689"/>
      <c r="U23" s="115">
        <f>+R23/G23</f>
        <v>1.0526315789473684</v>
      </c>
      <c r="V23" s="381">
        <f>+I23+'ABRIL 2019  (2)'!O24</f>
        <v>400</v>
      </c>
      <c r="W23" s="374">
        <f>+O23-V23</f>
        <v>0</v>
      </c>
      <c r="X23" s="381">
        <f>+L23+'ABRIL 2019  (2)'!R24</f>
        <v>1000</v>
      </c>
      <c r="Y23" s="374">
        <f>+R23-X23</f>
        <v>0</v>
      </c>
      <c r="Z23" s="375">
        <f>+X23/G23</f>
        <v>1.0526315789473684</v>
      </c>
      <c r="AA23" s="374">
        <f>+U23-Z23</f>
        <v>0</v>
      </c>
    </row>
    <row r="24" spans="1:27" s="112" customFormat="1">
      <c r="A24" s="113"/>
      <c r="B24" s="538" t="s">
        <v>58</v>
      </c>
      <c r="C24" s="553"/>
      <c r="D24" s="554"/>
      <c r="E24" s="541" t="s">
        <v>25</v>
      </c>
      <c r="F24" s="542"/>
      <c r="G24" s="551">
        <v>398</v>
      </c>
      <c r="H24" s="513"/>
      <c r="I24" s="714">
        <v>37</v>
      </c>
      <c r="J24" s="715"/>
      <c r="K24" s="716"/>
      <c r="L24" s="717">
        <v>145</v>
      </c>
      <c r="M24" s="718"/>
      <c r="N24" s="719"/>
      <c r="O24" s="693">
        <f>+I24+'ABRIL 2019  (2)'!O25:Q25</f>
        <v>199</v>
      </c>
      <c r="P24" s="696"/>
      <c r="Q24" s="697"/>
      <c r="R24" s="686">
        <v>704</v>
      </c>
      <c r="S24" s="668"/>
      <c r="T24" s="690"/>
      <c r="U24" s="115">
        <f t="shared" ref="U24:U41" si="0">+R24/G24</f>
        <v>1.7688442211055277</v>
      </c>
      <c r="V24" s="381">
        <f>+I24+'ABRIL 2019  (2)'!O25</f>
        <v>199</v>
      </c>
      <c r="W24" s="374">
        <f t="shared" ref="W24:W25" si="1">+O24-V24</f>
        <v>0</v>
      </c>
      <c r="X24" s="381">
        <f>+L24+'ABRIL 2019  (2)'!R25</f>
        <v>704</v>
      </c>
      <c r="Y24" s="374">
        <f t="shared" ref="Y24:Y25" si="2">+R24-X24</f>
        <v>0</v>
      </c>
      <c r="Z24" s="375">
        <f t="shared" ref="Z24:Z25" si="3">+X24/G24</f>
        <v>1.7688442211055277</v>
      </c>
      <c r="AA24" s="374">
        <f t="shared" ref="AA24:AA25" si="4">+U24-Z24</f>
        <v>0</v>
      </c>
    </row>
    <row r="25" spans="1:27" s="112" customFormat="1">
      <c r="A25" s="111"/>
      <c r="B25" s="538" t="s">
        <v>26</v>
      </c>
      <c r="C25" s="539"/>
      <c r="D25" s="540"/>
      <c r="E25" s="541" t="s">
        <v>25</v>
      </c>
      <c r="F25" s="542"/>
      <c r="G25" s="513">
        <v>1570</v>
      </c>
      <c r="H25" s="514"/>
      <c r="I25" s="714">
        <v>148</v>
      </c>
      <c r="J25" s="715"/>
      <c r="K25" s="716"/>
      <c r="L25" s="717">
        <v>580</v>
      </c>
      <c r="M25" s="718"/>
      <c r="N25" s="719"/>
      <c r="O25" s="693">
        <f>+I25+'ABRIL 2019  (2)'!O26:Q26</f>
        <v>774</v>
      </c>
      <c r="P25" s="696"/>
      <c r="Q25" s="697"/>
      <c r="R25" s="698">
        <v>2665</v>
      </c>
      <c r="S25" s="670"/>
      <c r="T25" s="699"/>
      <c r="U25" s="115">
        <f t="shared" si="0"/>
        <v>1.697452229299363</v>
      </c>
      <c r="V25" s="381">
        <f>+I25+'ABRIL 2019  (2)'!O26</f>
        <v>774</v>
      </c>
      <c r="W25" s="374">
        <f t="shared" si="1"/>
        <v>0</v>
      </c>
      <c r="X25" s="381">
        <f>+L25+'ABRIL 2019  (2)'!R26</f>
        <v>2665</v>
      </c>
      <c r="Y25" s="374">
        <f t="shared" si="2"/>
        <v>0</v>
      </c>
      <c r="Z25" s="375">
        <f t="shared" si="3"/>
        <v>1.697452229299363</v>
      </c>
      <c r="AA25" s="374">
        <f t="shared" si="4"/>
        <v>0</v>
      </c>
    </row>
    <row r="26" spans="1:27" s="112" customFormat="1">
      <c r="A26" s="111"/>
      <c r="B26" s="548" t="s">
        <v>27</v>
      </c>
      <c r="C26" s="556"/>
      <c r="D26" s="557"/>
      <c r="E26" s="566"/>
      <c r="F26" s="567"/>
      <c r="G26" s="513"/>
      <c r="H26" s="513"/>
      <c r="I26" s="710"/>
      <c r="J26" s="694"/>
      <c r="K26" s="712"/>
      <c r="L26" s="701"/>
      <c r="M26" s="701"/>
      <c r="N26" s="702"/>
      <c r="O26" s="693"/>
      <c r="P26" s="694"/>
      <c r="Q26" s="695"/>
      <c r="R26" s="675"/>
      <c r="S26" s="675"/>
      <c r="T26" s="675"/>
      <c r="U26" s="115"/>
    </row>
    <row r="27" spans="1:27" s="112" customFormat="1" ht="15" customHeight="1">
      <c r="A27" s="111"/>
      <c r="B27" s="538" t="s">
        <v>28</v>
      </c>
      <c r="C27" s="553"/>
      <c r="D27" s="554"/>
      <c r="E27" s="541" t="s">
        <v>24</v>
      </c>
      <c r="F27" s="542"/>
      <c r="G27" s="551">
        <v>750</v>
      </c>
      <c r="H27" s="513"/>
      <c r="I27" s="710">
        <v>0</v>
      </c>
      <c r="J27" s="694"/>
      <c r="K27" s="712"/>
      <c r="L27" s="701">
        <v>0</v>
      </c>
      <c r="M27" s="701"/>
      <c r="N27" s="702"/>
      <c r="O27" s="693">
        <f>+I27+'ABRIL 2019  (2)'!O28:Q28</f>
        <v>255</v>
      </c>
      <c r="P27" s="694"/>
      <c r="Q27" s="695"/>
      <c r="R27" s="678">
        <v>200</v>
      </c>
      <c r="S27" s="678"/>
      <c r="T27" s="678"/>
      <c r="U27" s="115">
        <f t="shared" si="0"/>
        <v>0.26666666666666666</v>
      </c>
      <c r="V27" s="381">
        <f>+I27+'ABRIL 2019  (2)'!O28</f>
        <v>255</v>
      </c>
      <c r="W27" s="374">
        <f t="shared" ref="W27:W28" si="5">+O27-V27</f>
        <v>0</v>
      </c>
      <c r="X27" s="381">
        <f>+L27+'ABRIL 2019  (2)'!R28</f>
        <v>200</v>
      </c>
      <c r="Y27" s="374">
        <f t="shared" ref="Y27:Y28" si="6">+R27-X27</f>
        <v>0</v>
      </c>
      <c r="Z27" s="375">
        <f t="shared" ref="Z27:Z28" si="7">+X27/G27</f>
        <v>0.26666666666666666</v>
      </c>
      <c r="AA27" s="374">
        <f t="shared" ref="AA27:AA28" si="8">+U27-Z27</f>
        <v>0</v>
      </c>
    </row>
    <row r="28" spans="1:27" s="112" customFormat="1" ht="15" customHeight="1">
      <c r="A28" s="111"/>
      <c r="B28" s="538" t="s">
        <v>29</v>
      </c>
      <c r="C28" s="553"/>
      <c r="D28" s="554"/>
      <c r="E28" s="541" t="s">
        <v>25</v>
      </c>
      <c r="F28" s="542"/>
      <c r="G28" s="551">
        <v>85</v>
      </c>
      <c r="H28" s="513"/>
      <c r="I28" s="710">
        <v>0</v>
      </c>
      <c r="J28" s="694"/>
      <c r="K28" s="712"/>
      <c r="L28" s="701">
        <v>0</v>
      </c>
      <c r="M28" s="701"/>
      <c r="N28" s="702"/>
      <c r="O28" s="693">
        <f>+I28+'ABRIL 2019  (2)'!O29:Q29</f>
        <v>14</v>
      </c>
      <c r="P28" s="694"/>
      <c r="Q28" s="695"/>
      <c r="R28" s="678">
        <v>15</v>
      </c>
      <c r="S28" s="678"/>
      <c r="T28" s="678"/>
      <c r="U28" s="115">
        <f t="shared" si="0"/>
        <v>0.17647058823529413</v>
      </c>
      <c r="V28" s="381">
        <f>+I28+'ABRIL 2019  (2)'!O29</f>
        <v>14</v>
      </c>
      <c r="W28" s="374">
        <f t="shared" si="5"/>
        <v>0</v>
      </c>
      <c r="X28" s="381">
        <f>+L28+'ABRIL 2019  (2)'!R29</f>
        <v>15</v>
      </c>
      <c r="Y28" s="374">
        <f t="shared" si="6"/>
        <v>0</v>
      </c>
      <c r="Z28" s="375">
        <f t="shared" si="7"/>
        <v>0.17647058823529413</v>
      </c>
      <c r="AA28" s="374">
        <f t="shared" si="8"/>
        <v>0</v>
      </c>
    </row>
    <row r="29" spans="1:27" s="112" customFormat="1" ht="15" customHeight="1">
      <c r="A29" s="111"/>
      <c r="B29" s="548" t="s">
        <v>30</v>
      </c>
      <c r="C29" s="556"/>
      <c r="D29" s="557"/>
      <c r="E29" s="116"/>
      <c r="F29" s="117"/>
      <c r="G29" s="118"/>
      <c r="H29" s="119"/>
      <c r="I29" s="126"/>
      <c r="J29" s="127"/>
      <c r="K29" s="128"/>
      <c r="L29" s="129"/>
      <c r="M29" s="129"/>
      <c r="N29" s="129"/>
      <c r="O29" s="130"/>
      <c r="P29" s="127"/>
      <c r="Q29" s="131"/>
      <c r="R29" s="132"/>
      <c r="S29" s="124"/>
      <c r="T29" s="133"/>
      <c r="U29" s="115"/>
    </row>
    <row r="30" spans="1:27" s="112" customFormat="1" ht="15" customHeight="1">
      <c r="A30" s="111"/>
      <c r="B30" s="538" t="s">
        <v>28</v>
      </c>
      <c r="C30" s="553"/>
      <c r="D30" s="554"/>
      <c r="E30" s="541" t="s">
        <v>24</v>
      </c>
      <c r="F30" s="542"/>
      <c r="G30" s="551">
        <v>350</v>
      </c>
      <c r="H30" s="513"/>
      <c r="I30" s="710">
        <v>100</v>
      </c>
      <c r="J30" s="694"/>
      <c r="K30" s="712"/>
      <c r="L30" s="701">
        <v>0</v>
      </c>
      <c r="M30" s="701"/>
      <c r="N30" s="702"/>
      <c r="O30" s="693">
        <f>+I30+'ABRIL 2019  (2)'!O31:Q31</f>
        <v>100</v>
      </c>
      <c r="P30" s="694"/>
      <c r="Q30" s="695"/>
      <c r="R30" s="678">
        <v>0</v>
      </c>
      <c r="S30" s="678"/>
      <c r="T30" s="678"/>
      <c r="U30" s="115">
        <f t="shared" si="0"/>
        <v>0</v>
      </c>
      <c r="V30" s="381">
        <f>+I30+'ABRIL 2019  (2)'!O31</f>
        <v>100</v>
      </c>
      <c r="W30" s="374">
        <f t="shared" ref="W30:W31" si="9">+O30-V30</f>
        <v>0</v>
      </c>
      <c r="X30" s="381">
        <f>+L30+'ABRIL 2019  (2)'!R31</f>
        <v>0</v>
      </c>
      <c r="Y30" s="374">
        <f t="shared" ref="Y30:Y31" si="10">+R30-X30</f>
        <v>0</v>
      </c>
      <c r="Z30" s="375">
        <f t="shared" ref="Z30:Z31" si="11">+X30/G30</f>
        <v>0</v>
      </c>
      <c r="AA30" s="374">
        <f t="shared" ref="AA30:AA31" si="12">+U30-Z30</f>
        <v>0</v>
      </c>
    </row>
    <row r="31" spans="1:27" s="112" customFormat="1" ht="15" customHeight="1">
      <c r="A31" s="111"/>
      <c r="B31" s="538" t="s">
        <v>29</v>
      </c>
      <c r="C31" s="553"/>
      <c r="D31" s="554"/>
      <c r="E31" s="541" t="s">
        <v>25</v>
      </c>
      <c r="F31" s="542"/>
      <c r="G31" s="551">
        <v>70</v>
      </c>
      <c r="H31" s="513"/>
      <c r="I31" s="710">
        <v>20</v>
      </c>
      <c r="J31" s="694"/>
      <c r="K31" s="712"/>
      <c r="L31" s="701">
        <v>0</v>
      </c>
      <c r="M31" s="701"/>
      <c r="N31" s="702"/>
      <c r="O31" s="693">
        <f>+I31+'ABRIL 2019  (2)'!O32:Q32</f>
        <v>20</v>
      </c>
      <c r="P31" s="694"/>
      <c r="Q31" s="695"/>
      <c r="R31" s="678">
        <v>0</v>
      </c>
      <c r="S31" s="678"/>
      <c r="T31" s="678"/>
      <c r="U31" s="115">
        <f t="shared" si="0"/>
        <v>0</v>
      </c>
      <c r="V31" s="381">
        <f>+I31+'ABRIL 2019  (2)'!O32</f>
        <v>20</v>
      </c>
      <c r="W31" s="374">
        <f t="shared" si="9"/>
        <v>0</v>
      </c>
      <c r="X31" s="381">
        <f>+L31+'ABRIL 2019  (2)'!R32</f>
        <v>0</v>
      </c>
      <c r="Y31" s="374">
        <f t="shared" si="10"/>
        <v>0</v>
      </c>
      <c r="Z31" s="375">
        <f t="shared" si="11"/>
        <v>0</v>
      </c>
      <c r="AA31" s="374">
        <f t="shared" si="12"/>
        <v>0</v>
      </c>
    </row>
    <row r="32" spans="1:27" s="112" customFormat="1" ht="15" customHeight="1">
      <c r="A32" s="111"/>
      <c r="B32" s="548" t="s">
        <v>57</v>
      </c>
      <c r="C32" s="556"/>
      <c r="D32" s="557"/>
      <c r="E32" s="541"/>
      <c r="F32" s="542"/>
      <c r="G32" s="551"/>
      <c r="H32" s="513"/>
      <c r="I32" s="710"/>
      <c r="J32" s="694"/>
      <c r="K32" s="712"/>
      <c r="L32" s="701"/>
      <c r="M32" s="701"/>
      <c r="N32" s="713"/>
      <c r="O32" s="693"/>
      <c r="P32" s="694"/>
      <c r="Q32" s="695"/>
      <c r="R32" s="666"/>
      <c r="S32" s="668"/>
      <c r="T32" s="677"/>
      <c r="U32" s="115"/>
    </row>
    <row r="33" spans="1:27" s="112" customFormat="1">
      <c r="A33" s="111"/>
      <c r="B33" s="538" t="s">
        <v>28</v>
      </c>
      <c r="C33" s="553"/>
      <c r="D33" s="554"/>
      <c r="E33" s="541" t="s">
        <v>24</v>
      </c>
      <c r="F33" s="542"/>
      <c r="G33" s="551">
        <v>350</v>
      </c>
      <c r="H33" s="513"/>
      <c r="I33" s="710">
        <v>100</v>
      </c>
      <c r="J33" s="694"/>
      <c r="K33" s="712"/>
      <c r="L33" s="701">
        <v>0</v>
      </c>
      <c r="M33" s="701"/>
      <c r="N33" s="713"/>
      <c r="O33" s="693">
        <f>+I33+'ABRIL 2019  (2)'!O34:Q34</f>
        <v>200</v>
      </c>
      <c r="P33" s="694"/>
      <c r="Q33" s="695"/>
      <c r="R33" s="666">
        <v>148</v>
      </c>
      <c r="S33" s="668"/>
      <c r="T33" s="677"/>
      <c r="U33" s="115">
        <f t="shared" si="0"/>
        <v>0.42285714285714288</v>
      </c>
      <c r="V33" s="381">
        <f>+I33+'ABRIL 2019  (2)'!O34</f>
        <v>200</v>
      </c>
      <c r="W33" s="374">
        <f t="shared" ref="W33:W34" si="13">+O33-V33</f>
        <v>0</v>
      </c>
      <c r="X33" s="381">
        <f>+L33+'ABRIL 2019  (2)'!R34</f>
        <v>148</v>
      </c>
      <c r="Y33" s="374">
        <f t="shared" ref="Y33:Y34" si="14">+R33-X33</f>
        <v>0</v>
      </c>
      <c r="Z33" s="375">
        <f t="shared" ref="Z33:Z34" si="15">+X33/G33</f>
        <v>0.42285714285714288</v>
      </c>
      <c r="AA33" s="374">
        <f t="shared" ref="AA33:AA34" si="16">+U33-Z33</f>
        <v>0</v>
      </c>
    </row>
    <row r="34" spans="1:27" s="112" customFormat="1" ht="15" customHeight="1">
      <c r="A34" s="111"/>
      <c r="B34" s="538" t="s">
        <v>29</v>
      </c>
      <c r="C34" s="553"/>
      <c r="D34" s="554"/>
      <c r="E34" s="541" t="s">
        <v>25</v>
      </c>
      <c r="F34" s="542"/>
      <c r="G34" s="562">
        <v>120</v>
      </c>
      <c r="H34" s="563"/>
      <c r="I34" s="710">
        <v>30</v>
      </c>
      <c r="J34" s="696"/>
      <c r="K34" s="711"/>
      <c r="L34" s="701">
        <v>0</v>
      </c>
      <c r="M34" s="701"/>
      <c r="N34" s="702"/>
      <c r="O34" s="693">
        <f>+I34+'ABRIL 2019  (2)'!O35:Q35</f>
        <v>60</v>
      </c>
      <c r="P34" s="694"/>
      <c r="Q34" s="695"/>
      <c r="R34" s="666">
        <v>3</v>
      </c>
      <c r="S34" s="666"/>
      <c r="T34" s="666"/>
      <c r="U34" s="115">
        <f t="shared" si="0"/>
        <v>2.5000000000000001E-2</v>
      </c>
      <c r="V34" s="381">
        <f>+I34+'ABRIL 2019  (2)'!O35</f>
        <v>60</v>
      </c>
      <c r="W34" s="374">
        <f t="shared" si="13"/>
        <v>0</v>
      </c>
      <c r="X34" s="381">
        <f>+L34+'ABRIL 2019  (2)'!R35</f>
        <v>3</v>
      </c>
      <c r="Y34" s="374">
        <f t="shared" si="14"/>
        <v>0</v>
      </c>
      <c r="Z34" s="375">
        <f t="shared" si="15"/>
        <v>2.5000000000000001E-2</v>
      </c>
      <c r="AA34" s="374">
        <f t="shared" si="16"/>
        <v>0</v>
      </c>
    </row>
    <row r="35" spans="1:27" s="112" customFormat="1">
      <c r="A35" s="111"/>
      <c r="B35" s="548" t="s">
        <v>31</v>
      </c>
      <c r="C35" s="556"/>
      <c r="D35" s="557"/>
      <c r="E35" s="541"/>
      <c r="F35" s="542"/>
      <c r="G35" s="551"/>
      <c r="H35" s="513"/>
      <c r="I35" s="710"/>
      <c r="J35" s="694"/>
      <c r="K35" s="712"/>
      <c r="L35" s="701"/>
      <c r="M35" s="701"/>
      <c r="N35" s="713"/>
      <c r="O35" s="693"/>
      <c r="P35" s="694"/>
      <c r="Q35" s="695"/>
      <c r="R35" s="666"/>
      <c r="S35" s="668"/>
      <c r="T35" s="677"/>
      <c r="U35" s="115"/>
    </row>
    <row r="36" spans="1:27" s="112" customFormat="1">
      <c r="A36" s="111"/>
      <c r="B36" s="538" t="s">
        <v>32</v>
      </c>
      <c r="C36" s="553"/>
      <c r="D36" s="554"/>
      <c r="E36" s="541" t="s">
        <v>25</v>
      </c>
      <c r="F36" s="542"/>
      <c r="G36" s="551">
        <v>6</v>
      </c>
      <c r="H36" s="513"/>
      <c r="I36" s="710">
        <v>1</v>
      </c>
      <c r="J36" s="694"/>
      <c r="K36" s="712"/>
      <c r="L36" s="701">
        <v>0</v>
      </c>
      <c r="M36" s="701"/>
      <c r="N36" s="713"/>
      <c r="O36" s="693">
        <f>+I36+'ABRIL 2019  (2)'!O37:Q37</f>
        <v>1</v>
      </c>
      <c r="P36" s="694"/>
      <c r="Q36" s="695"/>
      <c r="R36" s="666">
        <v>5</v>
      </c>
      <c r="S36" s="668"/>
      <c r="T36" s="677"/>
      <c r="U36" s="115">
        <f t="shared" si="0"/>
        <v>0.83333333333333337</v>
      </c>
      <c r="V36" s="381">
        <f>+I36+'ABRIL 2019  (2)'!O37</f>
        <v>1</v>
      </c>
      <c r="W36" s="374">
        <f>+O36-V36</f>
        <v>0</v>
      </c>
      <c r="X36" s="381">
        <f>+L36+'ABRIL 2019  (2)'!R37</f>
        <v>5</v>
      </c>
      <c r="Y36" s="374">
        <f>+R36-X36</f>
        <v>0</v>
      </c>
      <c r="Z36" s="375">
        <f>+X36/G36</f>
        <v>0.83333333333333337</v>
      </c>
      <c r="AA36" s="374">
        <f>+U36-Z36</f>
        <v>0</v>
      </c>
    </row>
    <row r="37" spans="1:27" s="112" customFormat="1">
      <c r="A37" s="111"/>
      <c r="B37" s="548" t="s">
        <v>33</v>
      </c>
      <c r="C37" s="556"/>
      <c r="D37" s="557"/>
      <c r="E37" s="541"/>
      <c r="F37" s="558"/>
      <c r="G37" s="513"/>
      <c r="H37" s="514"/>
      <c r="I37" s="710"/>
      <c r="J37" s="696"/>
      <c r="K37" s="711"/>
      <c r="L37" s="701"/>
      <c r="M37" s="709"/>
      <c r="N37" s="709"/>
      <c r="O37" s="693"/>
      <c r="P37" s="696"/>
      <c r="Q37" s="697"/>
      <c r="R37" s="666"/>
      <c r="S37" s="666"/>
      <c r="T37" s="666"/>
      <c r="U37" s="115"/>
    </row>
    <row r="38" spans="1:27" s="112" customFormat="1" ht="14.25" customHeight="1">
      <c r="A38" s="111"/>
      <c r="B38" s="538" t="s">
        <v>59</v>
      </c>
      <c r="C38" s="553"/>
      <c r="D38" s="554"/>
      <c r="E38" s="541" t="s">
        <v>25</v>
      </c>
      <c r="F38" s="542"/>
      <c r="G38" s="551">
        <v>12</v>
      </c>
      <c r="H38" s="513"/>
      <c r="I38" s="710">
        <v>1</v>
      </c>
      <c r="J38" s="694"/>
      <c r="K38" s="712"/>
      <c r="L38" s="700">
        <v>1</v>
      </c>
      <c r="M38" s="701"/>
      <c r="N38" s="702"/>
      <c r="O38" s="693">
        <f>+I38+'ABRIL 2019  (2)'!O39:Q39</f>
        <v>5</v>
      </c>
      <c r="P38" s="694"/>
      <c r="Q38" s="695"/>
      <c r="R38" s="686">
        <v>5</v>
      </c>
      <c r="S38" s="668"/>
      <c r="T38" s="673"/>
      <c r="U38" s="115">
        <f t="shared" si="0"/>
        <v>0.41666666666666669</v>
      </c>
      <c r="V38" s="381">
        <f>+I38+'ABRIL 2019  (2)'!O39</f>
        <v>5</v>
      </c>
      <c r="W38" s="374">
        <f t="shared" ref="W38:W39" si="17">+O38-V38</f>
        <v>0</v>
      </c>
      <c r="X38" s="381">
        <f>+L38+'ABRIL 2019  (2)'!R39</f>
        <v>5</v>
      </c>
      <c r="Y38" s="374">
        <f>+R38-X38</f>
        <v>0</v>
      </c>
      <c r="Z38" s="375">
        <f>+X38/G38</f>
        <v>0.41666666666666669</v>
      </c>
      <c r="AA38" s="374">
        <f>+U38-Z38</f>
        <v>0</v>
      </c>
    </row>
    <row r="39" spans="1:27" s="112" customFormat="1">
      <c r="A39" s="111"/>
      <c r="B39" s="538" t="s">
        <v>34</v>
      </c>
      <c r="C39" s="553"/>
      <c r="D39" s="554"/>
      <c r="E39" s="541" t="s">
        <v>25</v>
      </c>
      <c r="F39" s="542"/>
      <c r="G39" s="551">
        <v>12</v>
      </c>
      <c r="H39" s="513"/>
      <c r="I39" s="710">
        <v>1</v>
      </c>
      <c r="J39" s="694"/>
      <c r="K39" s="712"/>
      <c r="L39" s="701">
        <v>1</v>
      </c>
      <c r="M39" s="701"/>
      <c r="N39" s="713"/>
      <c r="O39" s="693">
        <f>+I39+'ABRIL 2019  (2)'!O40:Q40</f>
        <v>5</v>
      </c>
      <c r="P39" s="694"/>
      <c r="Q39" s="695"/>
      <c r="R39" s="666">
        <v>5</v>
      </c>
      <c r="S39" s="668"/>
      <c r="T39" s="677"/>
      <c r="U39" s="115">
        <f t="shared" si="0"/>
        <v>0.41666666666666669</v>
      </c>
      <c r="V39" s="381">
        <f>+I39+'ABRIL 2019  (2)'!O40</f>
        <v>5</v>
      </c>
      <c r="W39" s="374">
        <f t="shared" si="17"/>
        <v>0</v>
      </c>
      <c r="X39" s="381">
        <f>+L39+'ABRIL 2019  (2)'!R40</f>
        <v>5</v>
      </c>
      <c r="Y39" s="374">
        <f t="shared" ref="Y39" si="18">+R39-X39</f>
        <v>0</v>
      </c>
      <c r="Z39" s="375">
        <f t="shared" ref="Z39" si="19">+X39/G39</f>
        <v>0.41666666666666669</v>
      </c>
      <c r="AA39" s="374">
        <f t="shared" ref="AA39" si="20">+U39-Z39</f>
        <v>0</v>
      </c>
    </row>
    <row r="40" spans="1:27" s="112" customFormat="1">
      <c r="A40" s="111"/>
      <c r="B40" s="548" t="s">
        <v>35</v>
      </c>
      <c r="C40" s="549"/>
      <c r="D40" s="550"/>
      <c r="E40" s="541"/>
      <c r="F40" s="542"/>
      <c r="G40" s="513"/>
      <c r="H40" s="514"/>
      <c r="I40" s="710"/>
      <c r="J40" s="696"/>
      <c r="K40" s="711"/>
      <c r="L40" s="701"/>
      <c r="M40" s="709"/>
      <c r="N40" s="709"/>
      <c r="O40" s="693"/>
      <c r="P40" s="696"/>
      <c r="Q40" s="697"/>
      <c r="R40" s="666"/>
      <c r="S40" s="666"/>
      <c r="T40" s="666"/>
      <c r="U40" s="115"/>
    </row>
    <row r="41" spans="1:27" s="112" customFormat="1" ht="15.75" thickBot="1">
      <c r="A41" s="111"/>
      <c r="B41" s="538" t="s">
        <v>35</v>
      </c>
      <c r="C41" s="539"/>
      <c r="D41" s="540"/>
      <c r="E41" s="541" t="s">
        <v>25</v>
      </c>
      <c r="F41" s="542"/>
      <c r="G41" s="513">
        <v>1</v>
      </c>
      <c r="H41" s="514"/>
      <c r="I41" s="706">
        <v>0</v>
      </c>
      <c r="J41" s="707"/>
      <c r="K41" s="708"/>
      <c r="L41" s="701">
        <v>0</v>
      </c>
      <c r="M41" s="709"/>
      <c r="N41" s="709"/>
      <c r="O41" s="693">
        <v>0</v>
      </c>
      <c r="P41" s="696"/>
      <c r="Q41" s="697"/>
      <c r="R41" s="666">
        <v>0</v>
      </c>
      <c r="S41" s="666"/>
      <c r="T41" s="666"/>
      <c r="U41" s="115">
        <f t="shared" si="0"/>
        <v>0</v>
      </c>
      <c r="V41" s="381">
        <f>+I41+'ABRIL 2019  (2)'!O42</f>
        <v>0</v>
      </c>
      <c r="W41" s="374">
        <f>+O41-V41</f>
        <v>0</v>
      </c>
      <c r="X41" s="381">
        <f>+L41+'ABRIL 2019  (2)'!R42</f>
        <v>0</v>
      </c>
      <c r="Y41" s="374">
        <f>+R41-X41</f>
        <v>0</v>
      </c>
      <c r="Z41" s="375">
        <f>+X41/G41</f>
        <v>0</v>
      </c>
      <c r="AA41" s="374">
        <f>+U41-Z41</f>
        <v>0</v>
      </c>
    </row>
    <row r="42" spans="1:27" ht="15.75" thickBot="1">
      <c r="A42" s="47"/>
      <c r="B42" s="515" t="s">
        <v>36</v>
      </c>
      <c r="C42" s="516"/>
      <c r="D42" s="516"/>
      <c r="E42" s="516"/>
      <c r="F42" s="516"/>
      <c r="G42" s="517"/>
      <c r="H42" s="518"/>
      <c r="I42" s="518"/>
      <c r="J42" s="518"/>
      <c r="K42" s="518"/>
      <c r="L42" s="518"/>
      <c r="M42" s="518"/>
      <c r="N42" s="519"/>
      <c r="O42" s="517"/>
      <c r="P42" s="518"/>
      <c r="Q42" s="518"/>
      <c r="R42" s="518"/>
      <c r="S42" s="518"/>
      <c r="T42" s="518"/>
      <c r="U42" s="519"/>
      <c r="V42" s="345"/>
      <c r="W42" s="345"/>
      <c r="X42" s="345"/>
      <c r="Y42" s="345"/>
      <c r="Z42" s="345"/>
      <c r="AA42" s="345"/>
    </row>
    <row r="43" spans="1:27" ht="15.75" thickBot="1">
      <c r="B43" s="5"/>
      <c r="C43" s="6"/>
      <c r="D43" s="7"/>
      <c r="E43" s="8"/>
      <c r="F43" s="9"/>
      <c r="G43" s="10"/>
      <c r="H43" s="11"/>
      <c r="I43" s="12"/>
      <c r="J43" s="12"/>
      <c r="K43" s="13"/>
      <c r="L43" s="12"/>
      <c r="M43" s="13"/>
      <c r="N43" s="12"/>
      <c r="O43" s="12"/>
      <c r="P43" s="12"/>
      <c r="Q43" s="12"/>
      <c r="R43" s="13"/>
      <c r="S43" s="12"/>
      <c r="T43" s="10"/>
      <c r="U43" s="12"/>
      <c r="V43" s="345"/>
      <c r="W43" s="345"/>
      <c r="X43" s="345"/>
      <c r="Y43" s="345"/>
      <c r="Z43" s="345"/>
      <c r="AA43" s="345"/>
    </row>
    <row r="44" spans="1:27" ht="16.5" thickBot="1">
      <c r="A44" s="47"/>
      <c r="B44" s="520" t="s">
        <v>37</v>
      </c>
      <c r="C44" s="521"/>
      <c r="D44" s="521"/>
      <c r="E44" s="521"/>
      <c r="F44" s="522"/>
      <c r="G44" s="526" t="s">
        <v>38</v>
      </c>
      <c r="H44" s="527"/>
      <c r="I44" s="527"/>
      <c r="J44" s="527"/>
      <c r="K44" s="527"/>
      <c r="L44" s="527"/>
      <c r="M44" s="527"/>
      <c r="N44" s="527"/>
      <c r="O44" s="527"/>
      <c r="P44" s="527"/>
      <c r="Q44" s="527"/>
      <c r="R44" s="527"/>
      <c r="S44" s="527"/>
      <c r="T44" s="527"/>
      <c r="U44" s="528"/>
      <c r="V44" s="345"/>
      <c r="W44" s="345"/>
      <c r="X44" s="345"/>
      <c r="Y44" s="345"/>
      <c r="Z44" s="345"/>
      <c r="AA44" s="345"/>
    </row>
    <row r="45" spans="1:27" ht="15.75" thickBot="1">
      <c r="A45" s="47"/>
      <c r="B45" s="523"/>
      <c r="C45" s="524"/>
      <c r="D45" s="524"/>
      <c r="E45" s="524"/>
      <c r="F45" s="525"/>
      <c r="G45" s="529" t="s">
        <v>39</v>
      </c>
      <c r="H45" s="530"/>
      <c r="I45" s="524" t="s">
        <v>17</v>
      </c>
      <c r="J45" s="524"/>
      <c r="K45" s="524"/>
      <c r="L45" s="524"/>
      <c r="M45" s="524"/>
      <c r="N45" s="525"/>
      <c r="O45" s="535" t="s">
        <v>18</v>
      </c>
      <c r="P45" s="536"/>
      <c r="Q45" s="536"/>
      <c r="R45" s="536"/>
      <c r="S45" s="536"/>
      <c r="T45" s="536"/>
      <c r="U45" s="537"/>
      <c r="V45" s="345"/>
      <c r="W45" s="345"/>
      <c r="X45" s="345"/>
      <c r="Y45" s="345"/>
      <c r="Z45" s="345"/>
      <c r="AA45" s="345"/>
    </row>
    <row r="46" spans="1:27" ht="15.75" thickBot="1">
      <c r="A46" s="47"/>
      <c r="B46" s="523"/>
      <c r="C46" s="524"/>
      <c r="D46" s="524"/>
      <c r="E46" s="524"/>
      <c r="F46" s="525"/>
      <c r="G46" s="531"/>
      <c r="H46" s="532"/>
      <c r="I46" s="497" t="s">
        <v>19</v>
      </c>
      <c r="J46" s="485"/>
      <c r="K46" s="486"/>
      <c r="L46" s="497" t="s">
        <v>40</v>
      </c>
      <c r="M46" s="485"/>
      <c r="N46" s="486"/>
      <c r="O46" s="497" t="s">
        <v>19</v>
      </c>
      <c r="P46" s="485"/>
      <c r="Q46" s="506"/>
      <c r="R46" s="507" t="s">
        <v>40</v>
      </c>
      <c r="S46" s="485"/>
      <c r="T46" s="486"/>
      <c r="U46" s="508" t="s">
        <v>21</v>
      </c>
      <c r="V46" s="606" t="s">
        <v>128</v>
      </c>
      <c r="W46" s="607"/>
      <c r="X46" s="606" t="s">
        <v>129</v>
      </c>
      <c r="Y46" s="607"/>
      <c r="Z46" s="606" t="s">
        <v>127</v>
      </c>
      <c r="AA46" s="607"/>
    </row>
    <row r="47" spans="1:27" ht="15.75" thickBot="1">
      <c r="A47" s="47"/>
      <c r="B47" s="523"/>
      <c r="C47" s="524"/>
      <c r="D47" s="524"/>
      <c r="E47" s="524"/>
      <c r="F47" s="525"/>
      <c r="G47" s="533"/>
      <c r="H47" s="534"/>
      <c r="I47" s="39" t="s">
        <v>41</v>
      </c>
      <c r="J47" s="37" t="s">
        <v>42</v>
      </c>
      <c r="K47" s="37" t="s">
        <v>43</v>
      </c>
      <c r="L47" s="39" t="s">
        <v>41</v>
      </c>
      <c r="M47" s="37" t="s">
        <v>42</v>
      </c>
      <c r="N47" s="40" t="s">
        <v>43</v>
      </c>
      <c r="O47" s="14" t="s">
        <v>41</v>
      </c>
      <c r="P47" s="39" t="s">
        <v>42</v>
      </c>
      <c r="Q47" s="15" t="s">
        <v>43</v>
      </c>
      <c r="R47" s="16" t="s">
        <v>41</v>
      </c>
      <c r="S47" s="38" t="s">
        <v>42</v>
      </c>
      <c r="T47" s="37" t="s">
        <v>43</v>
      </c>
      <c r="U47" s="509"/>
      <c r="V47" s="608"/>
      <c r="W47" s="609"/>
      <c r="X47" s="608"/>
      <c r="Y47" s="609"/>
      <c r="Z47" s="608"/>
      <c r="AA47" s="609"/>
    </row>
    <row r="48" spans="1:27" ht="15.75" thickBot="1">
      <c r="A48" s="47"/>
      <c r="B48" s="651" t="s">
        <v>44</v>
      </c>
      <c r="C48" s="652"/>
      <c r="D48" s="652"/>
      <c r="E48" s="652"/>
      <c r="F48" s="652"/>
      <c r="G48" s="652"/>
      <c r="H48" s="652"/>
      <c r="I48" s="652"/>
      <c r="J48" s="652"/>
      <c r="K48" s="652"/>
      <c r="L48" s="652"/>
      <c r="M48" s="652"/>
      <c r="N48" s="652"/>
      <c r="O48" s="652"/>
      <c r="P48" s="652"/>
      <c r="Q48" s="652"/>
      <c r="R48" s="652"/>
      <c r="S48" s="652"/>
      <c r="T48" s="652"/>
      <c r="U48" s="653"/>
      <c r="V48" s="345"/>
      <c r="W48" s="345"/>
      <c r="X48" s="345"/>
      <c r="Y48" s="345"/>
      <c r="Z48" s="345"/>
      <c r="AA48" s="345"/>
    </row>
    <row r="49" spans="1:27" s="108" customFormat="1" ht="15.75" thickBot="1">
      <c r="A49" s="4"/>
      <c r="B49" s="510" t="s">
        <v>22</v>
      </c>
      <c r="C49" s="511"/>
      <c r="D49" s="511"/>
      <c r="E49" s="511"/>
      <c r="F49" s="511"/>
      <c r="G49" s="512"/>
      <c r="H49" s="512"/>
      <c r="I49" s="100"/>
      <c r="J49" s="100"/>
      <c r="K49" s="100"/>
      <c r="L49" s="100"/>
      <c r="M49" s="100"/>
      <c r="N49" s="100"/>
      <c r="O49" s="100"/>
      <c r="P49" s="100"/>
      <c r="Q49" s="100"/>
      <c r="R49" s="100"/>
      <c r="S49" s="100"/>
      <c r="T49" s="100"/>
      <c r="U49" s="104"/>
      <c r="V49" s="345"/>
      <c r="W49" s="345"/>
      <c r="X49" s="345"/>
      <c r="Y49" s="345"/>
      <c r="Z49" s="345"/>
      <c r="AA49" s="345"/>
    </row>
    <row r="50" spans="1:27" ht="35.25" customHeight="1">
      <c r="A50" s="4"/>
      <c r="B50" s="417" t="s">
        <v>88</v>
      </c>
      <c r="C50" s="502"/>
      <c r="D50" s="502"/>
      <c r="E50" s="502"/>
      <c r="F50" s="419"/>
      <c r="G50" s="643">
        <v>5000</v>
      </c>
      <c r="H50" s="644"/>
      <c r="I50" s="174"/>
      <c r="J50" s="175"/>
      <c r="K50" s="216"/>
      <c r="L50" s="216"/>
      <c r="M50" s="57"/>
      <c r="N50" s="216"/>
      <c r="O50" s="57"/>
      <c r="P50" s="216"/>
      <c r="Q50" s="57"/>
      <c r="R50" s="216"/>
      <c r="S50" s="57"/>
      <c r="T50" s="203"/>
      <c r="U50" s="30"/>
      <c r="V50" s="376">
        <f>+J50+'MARZO 2019 (3)'!P51</f>
        <v>0</v>
      </c>
      <c r="W50" s="377">
        <f t="shared" ref="W50:W51" si="21">+P50-V50</f>
        <v>0</v>
      </c>
      <c r="X50" s="377">
        <f>+M50+'MARZO 2019 (3)'!S51</f>
        <v>0</v>
      </c>
      <c r="Y50" s="377">
        <f>+S50-X50</f>
        <v>0</v>
      </c>
      <c r="Z50" s="375">
        <f t="shared" ref="Z50:Z51" si="22">+X50/G50</f>
        <v>0</v>
      </c>
      <c r="AA50" s="382">
        <f>+U50-Z50</f>
        <v>0</v>
      </c>
    </row>
    <row r="51" spans="1:27" ht="15" customHeight="1">
      <c r="A51" s="4"/>
      <c r="B51" s="417" t="s">
        <v>89</v>
      </c>
      <c r="C51" s="418"/>
      <c r="D51" s="418"/>
      <c r="E51" s="418"/>
      <c r="F51" s="419"/>
      <c r="G51" s="640">
        <v>138000</v>
      </c>
      <c r="H51" s="641"/>
      <c r="I51" s="176"/>
      <c r="J51" s="41">
        <v>11500</v>
      </c>
      <c r="K51" s="203"/>
      <c r="L51" s="203"/>
      <c r="M51" s="51">
        <v>10176.540000000001</v>
      </c>
      <c r="N51" s="57">
        <v>0</v>
      </c>
      <c r="O51" s="146">
        <v>0</v>
      </c>
      <c r="P51" s="139">
        <v>57500</v>
      </c>
      <c r="Q51" s="146">
        <v>0</v>
      </c>
      <c r="R51" s="146">
        <v>0</v>
      </c>
      <c r="S51" s="146">
        <f>+M51+'ABRIL 2019  (2)'!S52</f>
        <v>52293.54</v>
      </c>
      <c r="T51" s="146">
        <v>0</v>
      </c>
      <c r="U51" s="58">
        <f>S51*100/G51/100</f>
        <v>0.37893869565217392</v>
      </c>
      <c r="V51" s="376">
        <f>+J51+'ABRIL 2019  (2)'!P52</f>
        <v>57500</v>
      </c>
      <c r="W51" s="377">
        <f t="shared" si="21"/>
        <v>0</v>
      </c>
      <c r="X51" s="377">
        <f>+M51+'ABRIL 2019  (2)'!S52</f>
        <v>52293.54</v>
      </c>
      <c r="Y51" s="377">
        <f>+S51-X51</f>
        <v>0</v>
      </c>
      <c r="Z51" s="375">
        <f t="shared" si="22"/>
        <v>0.37893869565217392</v>
      </c>
      <c r="AA51" s="382">
        <f>+U51-Z51</f>
        <v>0</v>
      </c>
    </row>
    <row r="52" spans="1:27" ht="15.75" customHeight="1">
      <c r="A52" s="4"/>
      <c r="B52" s="417" t="s">
        <v>90</v>
      </c>
      <c r="C52" s="418"/>
      <c r="D52" s="418"/>
      <c r="E52" s="418"/>
      <c r="F52" s="419"/>
      <c r="G52" s="640">
        <v>6500</v>
      </c>
      <c r="H52" s="641"/>
      <c r="I52" s="174"/>
      <c r="J52" s="175"/>
      <c r="K52" s="203"/>
      <c r="L52" s="203"/>
      <c r="M52" s="57"/>
      <c r="N52" s="203"/>
      <c r="O52" s="57"/>
      <c r="P52" s="203"/>
      <c r="Q52" s="57"/>
      <c r="R52" s="203"/>
      <c r="S52" s="57"/>
      <c r="T52" s="203"/>
      <c r="U52" s="59"/>
      <c r="V52" s="376">
        <f>+J52+'ABRIL 2019  (2)'!P53</f>
        <v>0</v>
      </c>
      <c r="W52" s="377">
        <f t="shared" ref="W52:W68" si="23">+P52-V52</f>
        <v>0</v>
      </c>
      <c r="X52" s="377">
        <f>+M52+'ABRIL 2019  (2)'!S53</f>
        <v>0</v>
      </c>
      <c r="Y52" s="377">
        <f t="shared" ref="Y52:Y68" si="24">+S52-X52</f>
        <v>0</v>
      </c>
      <c r="Z52" s="375">
        <f t="shared" ref="Z52:Z68" si="25">+X52/G52</f>
        <v>0</v>
      </c>
      <c r="AA52" s="382">
        <f t="shared" ref="AA52:AA68" si="26">+U52-Z52</f>
        <v>0</v>
      </c>
    </row>
    <row r="53" spans="1:27" ht="15.75" customHeight="1">
      <c r="A53" s="4"/>
      <c r="B53" s="417" t="s">
        <v>91</v>
      </c>
      <c r="C53" s="418"/>
      <c r="D53" s="418"/>
      <c r="E53" s="418"/>
      <c r="F53" s="419"/>
      <c r="G53" s="640">
        <v>6000</v>
      </c>
      <c r="H53" s="641"/>
      <c r="I53" s="174"/>
      <c r="J53" s="175"/>
      <c r="K53" s="209"/>
      <c r="L53" s="209"/>
      <c r="M53" s="210"/>
      <c r="N53" s="209"/>
      <c r="O53" s="210"/>
      <c r="P53" s="209"/>
      <c r="Q53" s="210"/>
      <c r="R53" s="209"/>
      <c r="S53" s="210"/>
      <c r="T53" s="209"/>
      <c r="U53" s="59"/>
      <c r="V53" s="376">
        <f>+J53+'ABRIL 2019  (2)'!P54</f>
        <v>0</v>
      </c>
      <c r="W53" s="377">
        <f t="shared" si="23"/>
        <v>0</v>
      </c>
      <c r="X53" s="377">
        <f>+M53+'ABRIL 2019  (2)'!S54</f>
        <v>0</v>
      </c>
      <c r="Y53" s="377">
        <f t="shared" si="24"/>
        <v>0</v>
      </c>
      <c r="Z53" s="375">
        <f t="shared" si="25"/>
        <v>0</v>
      </c>
      <c r="AA53" s="382">
        <f t="shared" si="26"/>
        <v>0</v>
      </c>
    </row>
    <row r="54" spans="1:27" ht="15" customHeight="1">
      <c r="A54" s="4"/>
      <c r="B54" s="417" t="s">
        <v>92</v>
      </c>
      <c r="C54" s="418"/>
      <c r="D54" s="418"/>
      <c r="E54" s="418"/>
      <c r="F54" s="419"/>
      <c r="G54" s="640">
        <v>83028</v>
      </c>
      <c r="H54" s="641"/>
      <c r="I54" s="174"/>
      <c r="J54" s="151">
        <v>6031.5</v>
      </c>
      <c r="K54" s="203"/>
      <c r="L54" s="203"/>
      <c r="M54" s="57"/>
      <c r="N54" s="203"/>
      <c r="O54" s="57"/>
      <c r="P54" s="203">
        <v>27357.9</v>
      </c>
      <c r="Q54" s="57"/>
      <c r="R54" s="203"/>
      <c r="S54" s="57">
        <v>0</v>
      </c>
      <c r="T54" s="203"/>
      <c r="U54" s="59"/>
      <c r="V54" s="376">
        <f>+J54+'ABRIL 2019  (2)'!P55</f>
        <v>27357.9</v>
      </c>
      <c r="W54" s="377">
        <f t="shared" si="23"/>
        <v>0</v>
      </c>
      <c r="X54" s="377">
        <f>+M54+'ABRIL 2019  (2)'!S55</f>
        <v>0</v>
      </c>
      <c r="Y54" s="377">
        <f t="shared" si="24"/>
        <v>0</v>
      </c>
      <c r="Z54" s="375">
        <f t="shared" si="25"/>
        <v>0</v>
      </c>
      <c r="AA54" s="382">
        <f t="shared" si="26"/>
        <v>0</v>
      </c>
    </row>
    <row r="55" spans="1:27" ht="15" customHeight="1">
      <c r="A55" s="4"/>
      <c r="B55" s="417" t="s">
        <v>93</v>
      </c>
      <c r="C55" s="418"/>
      <c r="D55" s="418"/>
      <c r="E55" s="418"/>
      <c r="F55" s="419"/>
      <c r="G55" s="640">
        <v>30500</v>
      </c>
      <c r="H55" s="641"/>
      <c r="I55" s="174"/>
      <c r="J55" s="175"/>
      <c r="K55" s="203"/>
      <c r="L55" s="203"/>
      <c r="M55" s="57"/>
      <c r="N55" s="203"/>
      <c r="O55" s="57"/>
      <c r="P55" s="203"/>
      <c r="Q55" s="57"/>
      <c r="R55" s="203"/>
      <c r="S55" s="57"/>
      <c r="T55" s="203"/>
      <c r="U55" s="59"/>
      <c r="V55" s="376">
        <f>+J55+'ABRIL 2019  (2)'!P56</f>
        <v>0</v>
      </c>
      <c r="W55" s="377">
        <f t="shared" si="23"/>
        <v>0</v>
      </c>
      <c r="X55" s="377">
        <f>+M55+'ABRIL 2019  (2)'!S56</f>
        <v>0</v>
      </c>
      <c r="Y55" s="377">
        <f t="shared" si="24"/>
        <v>0</v>
      </c>
      <c r="Z55" s="375">
        <f t="shared" si="25"/>
        <v>0</v>
      </c>
      <c r="AA55" s="382">
        <f t="shared" si="26"/>
        <v>0</v>
      </c>
    </row>
    <row r="56" spans="1:27" ht="17.25" customHeight="1">
      <c r="A56" s="4"/>
      <c r="B56" s="417" t="s">
        <v>94</v>
      </c>
      <c r="C56" s="418"/>
      <c r="D56" s="418"/>
      <c r="E56" s="418"/>
      <c r="F56" s="419"/>
      <c r="G56" s="640">
        <v>1900.23</v>
      </c>
      <c r="H56" s="641"/>
      <c r="I56" s="174"/>
      <c r="J56" s="175"/>
      <c r="K56" s="203"/>
      <c r="L56" s="203"/>
      <c r="M56" s="57"/>
      <c r="N56" s="203"/>
      <c r="O56" s="57"/>
      <c r="P56" s="203"/>
      <c r="Q56" s="57"/>
      <c r="R56" s="203"/>
      <c r="S56" s="57"/>
      <c r="T56" s="203"/>
      <c r="U56" s="59"/>
      <c r="V56" s="376">
        <f>+J56+'ABRIL 2019  (2)'!P57</f>
        <v>0</v>
      </c>
      <c r="W56" s="377">
        <f t="shared" si="23"/>
        <v>0</v>
      </c>
      <c r="X56" s="377">
        <f>+M56+'ABRIL 2019  (2)'!S57</f>
        <v>0</v>
      </c>
      <c r="Y56" s="377">
        <f t="shared" si="24"/>
        <v>0</v>
      </c>
      <c r="Z56" s="375">
        <f t="shared" si="25"/>
        <v>0</v>
      </c>
      <c r="AA56" s="382">
        <f t="shared" si="26"/>
        <v>0</v>
      </c>
    </row>
    <row r="57" spans="1:27" ht="15" customHeight="1">
      <c r="A57" s="4"/>
      <c r="B57" s="417" t="s">
        <v>95</v>
      </c>
      <c r="C57" s="418"/>
      <c r="D57" s="418"/>
      <c r="E57" s="418"/>
      <c r="F57" s="419"/>
      <c r="G57" s="640">
        <v>1500</v>
      </c>
      <c r="H57" s="641"/>
      <c r="I57" s="174"/>
      <c r="J57" s="151">
        <v>1500</v>
      </c>
      <c r="K57" s="203"/>
      <c r="L57" s="203"/>
      <c r="M57" s="57"/>
      <c r="N57" s="203"/>
      <c r="O57" s="57"/>
      <c r="P57" s="203">
        <v>1500</v>
      </c>
      <c r="Q57" s="57"/>
      <c r="R57" s="203"/>
      <c r="S57" s="57">
        <v>0</v>
      </c>
      <c r="T57" s="203"/>
      <c r="U57" s="59"/>
      <c r="V57" s="376">
        <f>+J57+'ABRIL 2019  (2)'!P58</f>
        <v>1500</v>
      </c>
      <c r="W57" s="377">
        <f t="shared" si="23"/>
        <v>0</v>
      </c>
      <c r="X57" s="377">
        <f>+M57+'ABRIL 2019  (2)'!S58</f>
        <v>0</v>
      </c>
      <c r="Y57" s="377">
        <f t="shared" si="24"/>
        <v>0</v>
      </c>
      <c r="Z57" s="375">
        <f t="shared" si="25"/>
        <v>0</v>
      </c>
      <c r="AA57" s="382">
        <f t="shared" si="26"/>
        <v>0</v>
      </c>
    </row>
    <row r="58" spans="1:27" ht="15" customHeight="1">
      <c r="A58" s="4"/>
      <c r="B58" s="417" t="s">
        <v>96</v>
      </c>
      <c r="C58" s="418"/>
      <c r="D58" s="418"/>
      <c r="E58" s="418"/>
      <c r="F58" s="419"/>
      <c r="G58" s="640">
        <v>1362</v>
      </c>
      <c r="H58" s="641"/>
      <c r="I58" s="174"/>
      <c r="J58" s="175"/>
      <c r="K58" s="203"/>
      <c r="L58" s="203"/>
      <c r="M58" s="57"/>
      <c r="N58" s="203"/>
      <c r="O58" s="57"/>
      <c r="P58" s="203"/>
      <c r="Q58" s="57"/>
      <c r="R58" s="203"/>
      <c r="S58" s="57"/>
      <c r="T58" s="203"/>
      <c r="U58" s="59"/>
      <c r="V58" s="376">
        <f>+J58+'ABRIL 2019  (2)'!P59</f>
        <v>0</v>
      </c>
      <c r="W58" s="377">
        <f t="shared" si="23"/>
        <v>0</v>
      </c>
      <c r="X58" s="377">
        <f>+M58+'ABRIL 2019  (2)'!S59</f>
        <v>0</v>
      </c>
      <c r="Y58" s="377">
        <f t="shared" si="24"/>
        <v>0</v>
      </c>
      <c r="Z58" s="375">
        <f t="shared" si="25"/>
        <v>0</v>
      </c>
      <c r="AA58" s="382">
        <f t="shared" si="26"/>
        <v>0</v>
      </c>
    </row>
    <row r="59" spans="1:27" ht="15" customHeight="1">
      <c r="A59" s="4"/>
      <c r="B59" s="417" t="s">
        <v>97</v>
      </c>
      <c r="C59" s="418"/>
      <c r="D59" s="418"/>
      <c r="E59" s="418"/>
      <c r="F59" s="419"/>
      <c r="G59" s="640">
        <v>3500</v>
      </c>
      <c r="H59" s="641"/>
      <c r="I59" s="174"/>
      <c r="J59" s="175"/>
      <c r="K59" s="203"/>
      <c r="L59" s="203"/>
      <c r="M59" s="57"/>
      <c r="N59" s="203"/>
      <c r="O59" s="57"/>
      <c r="P59" s="203"/>
      <c r="Q59" s="57"/>
      <c r="R59" s="203"/>
      <c r="S59" s="57"/>
      <c r="T59" s="203"/>
      <c r="U59" s="59"/>
      <c r="V59" s="376">
        <f>+J59+'ABRIL 2019  (2)'!P60</f>
        <v>0</v>
      </c>
      <c r="W59" s="377">
        <f t="shared" si="23"/>
        <v>0</v>
      </c>
      <c r="X59" s="377">
        <f>+M59+'ABRIL 2019  (2)'!S60</f>
        <v>0</v>
      </c>
      <c r="Y59" s="377">
        <f t="shared" si="24"/>
        <v>0</v>
      </c>
      <c r="Z59" s="375">
        <f t="shared" si="25"/>
        <v>0</v>
      </c>
      <c r="AA59" s="382">
        <f t="shared" si="26"/>
        <v>0</v>
      </c>
    </row>
    <row r="60" spans="1:27" ht="15" customHeight="1">
      <c r="A60" s="4"/>
      <c r="B60" s="417" t="s">
        <v>98</v>
      </c>
      <c r="C60" s="418"/>
      <c r="D60" s="418"/>
      <c r="E60" s="418"/>
      <c r="F60" s="419"/>
      <c r="G60" s="640">
        <v>19000</v>
      </c>
      <c r="H60" s="641"/>
      <c r="I60" s="174"/>
      <c r="J60" s="151">
        <v>2000</v>
      </c>
      <c r="K60" s="203"/>
      <c r="L60" s="203"/>
      <c r="M60" s="57"/>
      <c r="N60" s="203"/>
      <c r="O60" s="57"/>
      <c r="P60" s="203">
        <v>2000</v>
      </c>
      <c r="Q60" s="57"/>
      <c r="R60" s="203"/>
      <c r="S60" s="57">
        <v>0</v>
      </c>
      <c r="T60" s="203"/>
      <c r="U60" s="59"/>
      <c r="V60" s="376">
        <f>+J60+'ABRIL 2019  (2)'!P61</f>
        <v>2000</v>
      </c>
      <c r="W60" s="377">
        <f t="shared" si="23"/>
        <v>0</v>
      </c>
      <c r="X60" s="377">
        <f>+M60+'ABRIL 2019  (2)'!S61</f>
        <v>0</v>
      </c>
      <c r="Y60" s="377">
        <f t="shared" si="24"/>
        <v>0</v>
      </c>
      <c r="Z60" s="375">
        <f t="shared" si="25"/>
        <v>0</v>
      </c>
      <c r="AA60" s="382">
        <f t="shared" si="26"/>
        <v>0</v>
      </c>
    </row>
    <row r="61" spans="1:27" ht="15" customHeight="1">
      <c r="A61" s="4"/>
      <c r="B61" s="417" t="s">
        <v>99</v>
      </c>
      <c r="C61" s="418"/>
      <c r="D61" s="418"/>
      <c r="E61" s="418"/>
      <c r="F61" s="419"/>
      <c r="G61" s="640">
        <v>0</v>
      </c>
      <c r="H61" s="641"/>
      <c r="I61" s="174"/>
      <c r="J61" s="175"/>
      <c r="K61" s="203"/>
      <c r="L61" s="203"/>
      <c r="M61" s="57"/>
      <c r="N61" s="203"/>
      <c r="O61" s="57"/>
      <c r="P61" s="203"/>
      <c r="Q61" s="57"/>
      <c r="R61" s="203"/>
      <c r="S61" s="57"/>
      <c r="T61" s="203"/>
      <c r="U61" s="59"/>
      <c r="V61" s="376">
        <f>+J61+'ABRIL 2019  (2)'!P62</f>
        <v>0</v>
      </c>
      <c r="W61" s="377">
        <f t="shared" si="23"/>
        <v>0</v>
      </c>
      <c r="X61" s="377">
        <f>+M61+'ABRIL 2019  (2)'!S62</f>
        <v>0</v>
      </c>
      <c r="Y61" s="377">
        <f t="shared" si="24"/>
        <v>0</v>
      </c>
      <c r="Z61" s="375" t="e">
        <f t="shared" si="25"/>
        <v>#DIV/0!</v>
      </c>
      <c r="AA61" s="382" t="e">
        <f t="shared" si="26"/>
        <v>#DIV/0!</v>
      </c>
    </row>
    <row r="62" spans="1:27" ht="15" customHeight="1">
      <c r="A62" s="4"/>
      <c r="B62" s="417" t="s">
        <v>100</v>
      </c>
      <c r="C62" s="418"/>
      <c r="D62" s="418"/>
      <c r="E62" s="418"/>
      <c r="F62" s="419"/>
      <c r="G62" s="640">
        <v>228000</v>
      </c>
      <c r="H62" s="641"/>
      <c r="I62" s="176"/>
      <c r="J62" s="41">
        <v>19000</v>
      </c>
      <c r="K62" s="203"/>
      <c r="L62" s="203"/>
      <c r="M62" s="203">
        <v>15616.45</v>
      </c>
      <c r="N62" s="57">
        <v>0</v>
      </c>
      <c r="O62" s="146">
        <v>0</v>
      </c>
      <c r="P62" s="139">
        <v>95000</v>
      </c>
      <c r="Q62" s="146">
        <v>0</v>
      </c>
      <c r="R62" s="146">
        <v>0</v>
      </c>
      <c r="S62" s="146">
        <f>+M62+'ABRIL 2019  (2)'!S63</f>
        <v>84561.83</v>
      </c>
      <c r="T62" s="146">
        <v>0</v>
      </c>
      <c r="U62" s="58">
        <f>S62*100/G62/100</f>
        <v>0.37088521929824558</v>
      </c>
      <c r="V62" s="376">
        <f>+J62+'ABRIL 2019  (2)'!P63</f>
        <v>95000</v>
      </c>
      <c r="W62" s="377">
        <f t="shared" si="23"/>
        <v>0</v>
      </c>
      <c r="X62" s="377">
        <f>+M62+'ABRIL 2019  (2)'!S63</f>
        <v>84561.83</v>
      </c>
      <c r="Y62" s="377">
        <f t="shared" si="24"/>
        <v>0</v>
      </c>
      <c r="Z62" s="375">
        <f t="shared" si="25"/>
        <v>0.37088521929824564</v>
      </c>
      <c r="AA62" s="382">
        <f t="shared" si="26"/>
        <v>0</v>
      </c>
    </row>
    <row r="63" spans="1:27" ht="27.75" customHeight="1">
      <c r="A63" s="4"/>
      <c r="B63" s="417" t="s">
        <v>101</v>
      </c>
      <c r="C63" s="418"/>
      <c r="D63" s="418"/>
      <c r="E63" s="418"/>
      <c r="F63" s="419"/>
      <c r="G63" s="640">
        <v>29640</v>
      </c>
      <c r="H63" s="641"/>
      <c r="I63" s="174"/>
      <c r="J63" s="175"/>
      <c r="K63" s="203"/>
      <c r="L63" s="203"/>
      <c r="M63" s="57"/>
      <c r="N63" s="203"/>
      <c r="O63" s="57"/>
      <c r="P63" s="203"/>
      <c r="Q63" s="57"/>
      <c r="R63" s="203"/>
      <c r="S63" s="57"/>
      <c r="T63" s="203"/>
      <c r="U63" s="59"/>
      <c r="V63" s="376">
        <f>+J63+'ABRIL 2019  (2)'!P64</f>
        <v>0</v>
      </c>
      <c r="W63" s="377">
        <f t="shared" si="23"/>
        <v>0</v>
      </c>
      <c r="X63" s="377">
        <f>+M63+'ABRIL 2019  (2)'!S64</f>
        <v>0</v>
      </c>
      <c r="Y63" s="377">
        <f t="shared" si="24"/>
        <v>0</v>
      </c>
      <c r="Z63" s="375">
        <f t="shared" si="25"/>
        <v>0</v>
      </c>
      <c r="AA63" s="382">
        <f t="shared" si="26"/>
        <v>0</v>
      </c>
    </row>
    <row r="64" spans="1:27" ht="15.75" customHeight="1">
      <c r="A64" s="4"/>
      <c r="B64" s="417" t="s">
        <v>102</v>
      </c>
      <c r="C64" s="418"/>
      <c r="D64" s="418"/>
      <c r="E64" s="418"/>
      <c r="F64" s="419"/>
      <c r="G64" s="640">
        <v>5000</v>
      </c>
      <c r="H64" s="641"/>
      <c r="I64" s="174"/>
      <c r="J64" s="175"/>
      <c r="K64" s="203"/>
      <c r="L64" s="203"/>
      <c r="M64" s="57"/>
      <c r="N64" s="203"/>
      <c r="O64" s="57"/>
      <c r="P64" s="203"/>
      <c r="Q64" s="57"/>
      <c r="R64" s="203"/>
      <c r="S64" s="57"/>
      <c r="T64" s="203"/>
      <c r="U64" s="30"/>
      <c r="V64" s="376">
        <f>+J64+'ABRIL 2019  (2)'!P65</f>
        <v>0</v>
      </c>
      <c r="W64" s="377">
        <f t="shared" si="23"/>
        <v>0</v>
      </c>
      <c r="X64" s="377">
        <f>+M64+'ABRIL 2019  (2)'!S65</f>
        <v>0</v>
      </c>
      <c r="Y64" s="377">
        <f t="shared" si="24"/>
        <v>0</v>
      </c>
      <c r="Z64" s="375">
        <f t="shared" si="25"/>
        <v>0</v>
      </c>
      <c r="AA64" s="382">
        <f t="shared" si="26"/>
        <v>0</v>
      </c>
    </row>
    <row r="65" spans="1:27" ht="15.75" customHeight="1">
      <c r="A65" s="4"/>
      <c r="B65" s="417" t="s">
        <v>103</v>
      </c>
      <c r="C65" s="418"/>
      <c r="D65" s="418"/>
      <c r="E65" s="418"/>
      <c r="F65" s="419"/>
      <c r="G65" s="640">
        <v>1500</v>
      </c>
      <c r="H65" s="641"/>
      <c r="I65" s="174"/>
      <c r="J65" s="175"/>
      <c r="K65" s="209"/>
      <c r="L65" s="209"/>
      <c r="M65" s="210"/>
      <c r="N65" s="209"/>
      <c r="O65" s="210"/>
      <c r="P65" s="209"/>
      <c r="Q65" s="210"/>
      <c r="R65" s="209"/>
      <c r="S65" s="210"/>
      <c r="T65" s="209"/>
      <c r="U65" s="30"/>
      <c r="V65" s="376">
        <f>+J65+'ABRIL 2019  (2)'!P66</f>
        <v>0</v>
      </c>
      <c r="W65" s="377">
        <f t="shared" si="23"/>
        <v>0</v>
      </c>
      <c r="X65" s="377">
        <f>+M65+'ABRIL 2019  (2)'!S66</f>
        <v>0</v>
      </c>
      <c r="Y65" s="377">
        <f t="shared" si="24"/>
        <v>0</v>
      </c>
      <c r="Z65" s="375">
        <f t="shared" si="25"/>
        <v>0</v>
      </c>
      <c r="AA65" s="382">
        <f t="shared" si="26"/>
        <v>0</v>
      </c>
    </row>
    <row r="66" spans="1:27" ht="15" customHeight="1">
      <c r="A66" s="4"/>
      <c r="B66" s="417" t="s">
        <v>104</v>
      </c>
      <c r="C66" s="418"/>
      <c r="D66" s="418"/>
      <c r="E66" s="418"/>
      <c r="F66" s="419"/>
      <c r="G66" s="640">
        <v>6700</v>
      </c>
      <c r="H66" s="641"/>
      <c r="I66" s="174"/>
      <c r="J66" s="175"/>
      <c r="K66" s="203"/>
      <c r="L66" s="203"/>
      <c r="M66" s="57"/>
      <c r="N66" s="203"/>
      <c r="O66" s="57"/>
      <c r="P66" s="203">
        <v>6700</v>
      </c>
      <c r="Q66" s="57"/>
      <c r="R66" s="203"/>
      <c r="S66" s="57"/>
      <c r="T66" s="203"/>
      <c r="U66" s="30"/>
      <c r="V66" s="376">
        <f>+J66+'ABRIL 2019  (2)'!P67</f>
        <v>6700</v>
      </c>
      <c r="W66" s="377">
        <f t="shared" si="23"/>
        <v>0</v>
      </c>
      <c r="X66" s="377">
        <f>+M66+'ABRIL 2019  (2)'!S67</f>
        <v>0</v>
      </c>
      <c r="Y66" s="377">
        <f t="shared" si="24"/>
        <v>0</v>
      </c>
      <c r="Z66" s="375">
        <f t="shared" si="25"/>
        <v>0</v>
      </c>
      <c r="AA66" s="382">
        <f t="shared" si="26"/>
        <v>0</v>
      </c>
    </row>
    <row r="67" spans="1:27">
      <c r="A67" s="4"/>
      <c r="B67" s="417" t="s">
        <v>105</v>
      </c>
      <c r="C67" s="418"/>
      <c r="D67" s="418"/>
      <c r="E67" s="418"/>
      <c r="F67" s="419"/>
      <c r="G67" s="640">
        <v>22860</v>
      </c>
      <c r="H67" s="641"/>
      <c r="I67" s="174"/>
      <c r="J67" s="151"/>
      <c r="K67" s="203"/>
      <c r="L67" s="203"/>
      <c r="M67" s="57"/>
      <c r="N67" s="203"/>
      <c r="O67" s="57"/>
      <c r="P67" s="203"/>
      <c r="Q67" s="57"/>
      <c r="R67" s="203"/>
      <c r="S67" s="57"/>
      <c r="T67" s="203"/>
      <c r="U67" s="30"/>
      <c r="V67" s="376">
        <f>+J67+'ABRIL 2019  (2)'!P68</f>
        <v>0</v>
      </c>
      <c r="W67" s="377">
        <f t="shared" si="23"/>
        <v>0</v>
      </c>
      <c r="X67" s="377">
        <f>+M67+'ABRIL 2019  (2)'!S68</f>
        <v>0</v>
      </c>
      <c r="Y67" s="377">
        <f t="shared" si="24"/>
        <v>0</v>
      </c>
      <c r="Z67" s="375">
        <f t="shared" si="25"/>
        <v>0</v>
      </c>
      <c r="AA67" s="382">
        <f t="shared" si="26"/>
        <v>0</v>
      </c>
    </row>
    <row r="68" spans="1:27" ht="15.75" customHeight="1" thickBot="1">
      <c r="A68" s="4"/>
      <c r="B68" s="417" t="s">
        <v>106</v>
      </c>
      <c r="C68" s="502"/>
      <c r="D68" s="502"/>
      <c r="E68" s="502"/>
      <c r="F68" s="419"/>
      <c r="G68" s="638">
        <v>15000</v>
      </c>
      <c r="H68" s="639"/>
      <c r="I68" s="174"/>
      <c r="J68" s="175"/>
      <c r="K68" s="203"/>
      <c r="L68" s="203"/>
      <c r="M68" s="57"/>
      <c r="N68" s="203"/>
      <c r="O68" s="57"/>
      <c r="P68" s="203"/>
      <c r="Q68" s="57"/>
      <c r="R68" s="203"/>
      <c r="S68" s="57"/>
      <c r="T68" s="203"/>
      <c r="U68" s="30"/>
      <c r="V68" s="376">
        <f>+J68+'ABRIL 2019  (2)'!P69</f>
        <v>0</v>
      </c>
      <c r="W68" s="377">
        <f t="shared" si="23"/>
        <v>0</v>
      </c>
      <c r="X68" s="377">
        <f>+M68+'ABRIL 2019  (2)'!S69</f>
        <v>0</v>
      </c>
      <c r="Y68" s="377">
        <f t="shared" si="24"/>
        <v>0</v>
      </c>
      <c r="Z68" s="375">
        <f t="shared" si="25"/>
        <v>0</v>
      </c>
      <c r="AA68" s="382">
        <f t="shared" si="26"/>
        <v>0</v>
      </c>
    </row>
    <row r="69" spans="1:27" ht="15.75" thickBot="1">
      <c r="A69" s="4"/>
      <c r="B69" s="703"/>
      <c r="C69" s="704"/>
      <c r="D69" s="704"/>
      <c r="E69" s="704"/>
      <c r="F69" s="704"/>
      <c r="G69" s="705"/>
      <c r="H69" s="705"/>
      <c r="I69" s="166"/>
      <c r="J69" s="166"/>
      <c r="K69" s="166"/>
      <c r="L69" s="166"/>
      <c r="M69" s="166"/>
      <c r="N69" s="166"/>
      <c r="O69" s="166"/>
      <c r="P69" s="166"/>
      <c r="Q69" s="166"/>
      <c r="R69" s="166"/>
      <c r="S69" s="166"/>
      <c r="T69" s="155"/>
      <c r="U69" s="17"/>
      <c r="V69" s="345"/>
      <c r="W69" s="373"/>
      <c r="X69" s="373"/>
      <c r="Y69" s="345"/>
      <c r="Z69" s="345"/>
      <c r="AA69" s="345"/>
    </row>
    <row r="70" spans="1:27" s="108" customFormat="1" ht="15" customHeight="1" thickBot="1">
      <c r="A70" s="4"/>
      <c r="B70" s="106" t="s">
        <v>87</v>
      </c>
      <c r="C70" s="137"/>
      <c r="D70" s="137"/>
      <c r="E70" s="137"/>
      <c r="F70" s="137"/>
      <c r="G70" s="172"/>
      <c r="H70" s="172"/>
      <c r="I70" s="172"/>
      <c r="J70" s="172"/>
      <c r="K70" s="172"/>
      <c r="L70" s="172"/>
      <c r="M70" s="172"/>
      <c r="N70" s="172"/>
      <c r="O70" s="172"/>
      <c r="P70" s="172"/>
      <c r="Q70" s="172"/>
      <c r="R70" s="172"/>
      <c r="S70" s="172"/>
      <c r="T70" s="172"/>
      <c r="U70" s="138"/>
      <c r="V70" s="376"/>
      <c r="W70" s="377"/>
      <c r="X70" s="377"/>
      <c r="Y70" s="377"/>
      <c r="Z70" s="375"/>
      <c r="AA70" s="382"/>
    </row>
    <row r="71" spans="1:27" ht="16.5" thickBot="1">
      <c r="A71" s="4"/>
      <c r="B71" s="412" t="s">
        <v>107</v>
      </c>
      <c r="C71" s="413"/>
      <c r="D71" s="413"/>
      <c r="E71" s="413"/>
      <c r="F71" s="414"/>
      <c r="G71" s="649">
        <v>3600</v>
      </c>
      <c r="H71" s="650"/>
      <c r="I71" s="140">
        <v>0</v>
      </c>
      <c r="J71" s="158">
        <v>300</v>
      </c>
      <c r="K71" s="159">
        <v>0</v>
      </c>
      <c r="L71" s="142">
        <v>0</v>
      </c>
      <c r="M71" s="161">
        <v>288.62</v>
      </c>
      <c r="N71" s="162">
        <v>0</v>
      </c>
      <c r="O71" s="159">
        <v>0</v>
      </c>
      <c r="P71" s="141">
        <v>1500</v>
      </c>
      <c r="Q71" s="159">
        <v>0</v>
      </c>
      <c r="R71" s="159">
        <v>0</v>
      </c>
      <c r="S71" s="159">
        <f>+M71+'ABRIL 2019  (2)'!S71</f>
        <v>938.22</v>
      </c>
      <c r="T71" s="159">
        <v>0</v>
      </c>
      <c r="U71" s="53">
        <f>S71*100/G71/100</f>
        <v>0.26061666666666666</v>
      </c>
      <c r="V71" s="376">
        <f>+J71+'ABRIL 2019  (2)'!P71</f>
        <v>1500</v>
      </c>
      <c r="W71" s="377">
        <f t="shared" ref="W71" si="27">+P71-V71</f>
        <v>0</v>
      </c>
      <c r="X71" s="377">
        <f>+M71+'ABRIL 2019  (2)'!S71</f>
        <v>938.22</v>
      </c>
      <c r="Y71" s="377">
        <f>+S71-X71</f>
        <v>0</v>
      </c>
      <c r="Z71" s="375">
        <f t="shared" ref="Z71" si="28">+X71/G71</f>
        <v>0.26061666666666666</v>
      </c>
      <c r="AA71" s="382">
        <f>+U71-Z71</f>
        <v>0</v>
      </c>
    </row>
    <row r="72" spans="1:27" ht="15.75" thickBot="1">
      <c r="A72" s="4"/>
      <c r="B72" s="31"/>
      <c r="C72" s="32"/>
      <c r="D72" s="32"/>
      <c r="E72" s="32"/>
      <c r="F72" s="33"/>
      <c r="G72" s="647"/>
      <c r="H72" s="648"/>
      <c r="I72" s="164"/>
      <c r="J72" s="165"/>
      <c r="K72" s="164"/>
      <c r="L72" s="164"/>
      <c r="M72" s="165"/>
      <c r="N72" s="164"/>
      <c r="O72" s="164"/>
      <c r="P72" s="165"/>
      <c r="Q72" s="164"/>
      <c r="R72" s="164"/>
      <c r="S72" s="165"/>
      <c r="T72" s="164"/>
      <c r="U72" s="61"/>
      <c r="V72" s="345"/>
      <c r="W72" s="373"/>
      <c r="X72" s="373"/>
      <c r="Y72" s="345"/>
      <c r="Z72" s="345"/>
      <c r="AA72" s="345"/>
    </row>
    <row r="73" spans="1:27" s="108" customFormat="1" ht="15.75" customHeight="1" thickBot="1">
      <c r="A73" s="4"/>
      <c r="B73" s="503" t="s">
        <v>45</v>
      </c>
      <c r="C73" s="504"/>
      <c r="D73" s="504"/>
      <c r="E73" s="504"/>
      <c r="F73" s="504"/>
      <c r="G73" s="642"/>
      <c r="H73" s="642"/>
      <c r="I73" s="143"/>
      <c r="J73" s="143"/>
      <c r="K73" s="143"/>
      <c r="L73" s="143"/>
      <c r="M73" s="143"/>
      <c r="N73" s="143"/>
      <c r="O73" s="143"/>
      <c r="P73" s="143"/>
      <c r="Q73" s="143"/>
      <c r="R73" s="143"/>
      <c r="S73" s="143"/>
      <c r="T73" s="143"/>
      <c r="U73" s="94"/>
      <c r="V73" s="376"/>
      <c r="W73" s="377"/>
      <c r="X73" s="377"/>
      <c r="Y73" s="377"/>
      <c r="Z73" s="375"/>
      <c r="AA73" s="382"/>
    </row>
    <row r="74" spans="1:27" ht="15.75" customHeight="1">
      <c r="A74" s="4"/>
      <c r="B74" s="427" t="s">
        <v>108</v>
      </c>
      <c r="C74" s="428"/>
      <c r="D74" s="428"/>
      <c r="E74" s="428"/>
      <c r="F74" s="429"/>
      <c r="G74" s="643">
        <v>1500</v>
      </c>
      <c r="H74" s="644"/>
      <c r="I74" s="204">
        <v>0</v>
      </c>
      <c r="J74" s="167">
        <v>0</v>
      </c>
      <c r="K74" s="167">
        <v>0</v>
      </c>
      <c r="L74" s="167">
        <v>0</v>
      </c>
      <c r="M74" s="167">
        <v>0</v>
      </c>
      <c r="N74" s="167">
        <v>0</v>
      </c>
      <c r="O74" s="167">
        <v>0</v>
      </c>
      <c r="P74" s="167">
        <v>0</v>
      </c>
      <c r="Q74" s="167">
        <v>0</v>
      </c>
      <c r="R74" s="167">
        <v>0</v>
      </c>
      <c r="S74" s="167">
        <v>0</v>
      </c>
      <c r="T74" s="167">
        <v>0</v>
      </c>
      <c r="U74" s="29">
        <v>0</v>
      </c>
      <c r="V74" s="376">
        <f>+J74+'ABRIL 2019  (2)'!P74</f>
        <v>0</v>
      </c>
      <c r="W74" s="377">
        <f t="shared" ref="W74" si="29">+P74-V74</f>
        <v>0</v>
      </c>
      <c r="X74" s="377">
        <f>+M74+'ABRIL 2019  (2)'!S74</f>
        <v>0</v>
      </c>
      <c r="Y74" s="377">
        <f t="shared" ref="Y74" si="30">+S74-X74</f>
        <v>0</v>
      </c>
      <c r="Z74" s="375">
        <f t="shared" ref="Z74" si="31">+X74/G74</f>
        <v>0</v>
      </c>
      <c r="AA74" s="382">
        <f t="shared" ref="AA74" si="32">+U74-Z74</f>
        <v>0</v>
      </c>
    </row>
    <row r="75" spans="1:27" ht="15.75" customHeight="1">
      <c r="A75" s="4"/>
      <c r="B75" s="417" t="s">
        <v>90</v>
      </c>
      <c r="C75" s="502"/>
      <c r="D75" s="502"/>
      <c r="E75" s="502"/>
      <c r="F75" s="419"/>
      <c r="G75" s="640">
        <v>2000</v>
      </c>
      <c r="H75" s="641"/>
      <c r="I75" s="146">
        <v>0</v>
      </c>
      <c r="J75" s="146">
        <v>0</v>
      </c>
      <c r="K75" s="146">
        <v>0</v>
      </c>
      <c r="L75" s="146">
        <v>0</v>
      </c>
      <c r="M75" s="146">
        <v>0</v>
      </c>
      <c r="N75" s="146">
        <v>0</v>
      </c>
      <c r="O75" s="146">
        <v>0</v>
      </c>
      <c r="P75" s="146">
        <v>0</v>
      </c>
      <c r="Q75" s="146">
        <v>0</v>
      </c>
      <c r="R75" s="146">
        <v>0</v>
      </c>
      <c r="S75" s="146">
        <v>0</v>
      </c>
      <c r="T75" s="146">
        <v>0</v>
      </c>
      <c r="U75" s="18">
        <v>0</v>
      </c>
      <c r="V75" s="376">
        <f>+J75+'ABRIL 2019  (2)'!P75</f>
        <v>0</v>
      </c>
      <c r="W75" s="377">
        <f t="shared" ref="W75:W79" si="33">+P75-V75</f>
        <v>0</v>
      </c>
      <c r="X75" s="377">
        <f>+M75+'ABRIL 2019  (2)'!S75</f>
        <v>0</v>
      </c>
      <c r="Y75" s="377">
        <f t="shared" ref="Y75:Y79" si="34">+S75-X75</f>
        <v>0</v>
      </c>
      <c r="Z75" s="375">
        <f t="shared" ref="Z75:Z79" si="35">+X75/G75</f>
        <v>0</v>
      </c>
      <c r="AA75" s="382">
        <f t="shared" ref="AA75:AA79" si="36">+U75-Z75</f>
        <v>0</v>
      </c>
    </row>
    <row r="76" spans="1:27" ht="15" customHeight="1">
      <c r="A76" s="4"/>
      <c r="B76" s="417" t="s">
        <v>93</v>
      </c>
      <c r="C76" s="502"/>
      <c r="D76" s="502"/>
      <c r="E76" s="502"/>
      <c r="F76" s="419"/>
      <c r="G76" s="640">
        <v>4666</v>
      </c>
      <c r="H76" s="641"/>
      <c r="I76" s="146">
        <v>0</v>
      </c>
      <c r="J76" s="146">
        <v>0</v>
      </c>
      <c r="K76" s="146">
        <v>0</v>
      </c>
      <c r="L76" s="146">
        <v>0</v>
      </c>
      <c r="M76" s="146">
        <v>0</v>
      </c>
      <c r="N76" s="146">
        <v>0</v>
      </c>
      <c r="O76" s="146">
        <v>0</v>
      </c>
      <c r="P76" s="146">
        <v>0</v>
      </c>
      <c r="Q76" s="146">
        <v>0</v>
      </c>
      <c r="R76" s="146">
        <v>0</v>
      </c>
      <c r="S76" s="146">
        <v>0</v>
      </c>
      <c r="T76" s="146">
        <v>0</v>
      </c>
      <c r="U76" s="18">
        <v>0</v>
      </c>
      <c r="V76" s="376">
        <f>+J76+'ABRIL 2019  (2)'!P76</f>
        <v>0</v>
      </c>
      <c r="W76" s="377">
        <f t="shared" si="33"/>
        <v>0</v>
      </c>
      <c r="X76" s="377">
        <f>+M76+'ABRIL 2019  (2)'!S76</f>
        <v>0</v>
      </c>
      <c r="Y76" s="377">
        <f t="shared" si="34"/>
        <v>0</v>
      </c>
      <c r="Z76" s="375">
        <f t="shared" si="35"/>
        <v>0</v>
      </c>
      <c r="AA76" s="382">
        <f t="shared" si="36"/>
        <v>0</v>
      </c>
    </row>
    <row r="77" spans="1:27">
      <c r="A77" s="4"/>
      <c r="B77" s="417" t="s">
        <v>109</v>
      </c>
      <c r="C77" s="502"/>
      <c r="D77" s="502"/>
      <c r="E77" s="502"/>
      <c r="F77" s="419"/>
      <c r="G77" s="640">
        <v>48048</v>
      </c>
      <c r="H77" s="641"/>
      <c r="I77" s="146">
        <v>0</v>
      </c>
      <c r="J77" s="146">
        <v>0</v>
      </c>
      <c r="K77" s="146">
        <v>0</v>
      </c>
      <c r="L77" s="146">
        <v>0</v>
      </c>
      <c r="M77" s="146">
        <v>0</v>
      </c>
      <c r="N77" s="146">
        <v>0</v>
      </c>
      <c r="O77" s="146">
        <v>0</v>
      </c>
      <c r="P77" s="146">
        <v>0</v>
      </c>
      <c r="Q77" s="146">
        <v>0</v>
      </c>
      <c r="R77" s="146">
        <v>0</v>
      </c>
      <c r="S77" s="146">
        <v>0</v>
      </c>
      <c r="T77" s="146">
        <v>0</v>
      </c>
      <c r="U77" s="18">
        <v>0</v>
      </c>
      <c r="V77" s="376">
        <f>+J77+'ABRIL 2019  (2)'!P77</f>
        <v>0</v>
      </c>
      <c r="W77" s="377">
        <f t="shared" si="33"/>
        <v>0</v>
      </c>
      <c r="X77" s="377">
        <f>+M77+'ABRIL 2019  (2)'!S77</f>
        <v>0</v>
      </c>
      <c r="Y77" s="377">
        <f t="shared" si="34"/>
        <v>0</v>
      </c>
      <c r="Z77" s="375">
        <f t="shared" si="35"/>
        <v>0</v>
      </c>
      <c r="AA77" s="382">
        <f t="shared" si="36"/>
        <v>0</v>
      </c>
    </row>
    <row r="78" spans="1:27" ht="15.75" thickBot="1">
      <c r="A78" s="4"/>
      <c r="B78" s="422" t="s">
        <v>110</v>
      </c>
      <c r="C78" s="423"/>
      <c r="D78" s="423"/>
      <c r="E78" s="423"/>
      <c r="F78" s="424"/>
      <c r="G78" s="638">
        <v>24000</v>
      </c>
      <c r="H78" s="639"/>
      <c r="I78" s="55">
        <v>0</v>
      </c>
      <c r="J78" s="55">
        <v>0</v>
      </c>
      <c r="K78" s="55">
        <v>0</v>
      </c>
      <c r="L78" s="55">
        <v>0</v>
      </c>
      <c r="M78" s="55">
        <v>0</v>
      </c>
      <c r="N78" s="55">
        <v>0</v>
      </c>
      <c r="O78" s="55">
        <v>0</v>
      </c>
      <c r="P78" s="55">
        <v>0</v>
      </c>
      <c r="Q78" s="55">
        <v>0</v>
      </c>
      <c r="R78" s="55">
        <v>0</v>
      </c>
      <c r="S78" s="55">
        <v>0</v>
      </c>
      <c r="T78" s="55">
        <v>0</v>
      </c>
      <c r="U78" s="54">
        <v>0</v>
      </c>
      <c r="V78" s="376">
        <f>+J78+'ABRIL 2019  (2)'!P78</f>
        <v>0</v>
      </c>
      <c r="W78" s="377">
        <f t="shared" si="33"/>
        <v>0</v>
      </c>
      <c r="X78" s="377">
        <f>+M78+'ABRIL 2019  (2)'!S78</f>
        <v>0</v>
      </c>
      <c r="Y78" s="377">
        <f t="shared" si="34"/>
        <v>0</v>
      </c>
      <c r="Z78" s="375">
        <f t="shared" si="35"/>
        <v>0</v>
      </c>
      <c r="AA78" s="382">
        <f t="shared" si="36"/>
        <v>0</v>
      </c>
    </row>
    <row r="79" spans="1:27" s="112" customFormat="1" ht="15.75" thickBot="1">
      <c r="A79" s="113"/>
      <c r="B79" s="487" t="s">
        <v>36</v>
      </c>
      <c r="C79" s="488"/>
      <c r="D79" s="488"/>
      <c r="E79" s="488"/>
      <c r="F79" s="489"/>
      <c r="G79" s="645">
        <f>SUM(G50:H78)</f>
        <v>688804.23</v>
      </c>
      <c r="H79" s="646"/>
      <c r="I79" s="144">
        <f t="shared" ref="I79:T79" si="37">SUM(I50:I78)</f>
        <v>0</v>
      </c>
      <c r="J79" s="144">
        <f t="shared" si="37"/>
        <v>40331.5</v>
      </c>
      <c r="K79" s="144">
        <f t="shared" si="37"/>
        <v>0</v>
      </c>
      <c r="L79" s="144">
        <f t="shared" si="37"/>
        <v>0</v>
      </c>
      <c r="M79" s="144">
        <f t="shared" si="37"/>
        <v>26081.61</v>
      </c>
      <c r="N79" s="144">
        <f t="shared" si="37"/>
        <v>0</v>
      </c>
      <c r="O79" s="144">
        <f t="shared" si="37"/>
        <v>0</v>
      </c>
      <c r="P79" s="144">
        <f t="shared" si="37"/>
        <v>191557.9</v>
      </c>
      <c r="Q79" s="144">
        <f t="shared" si="37"/>
        <v>0</v>
      </c>
      <c r="R79" s="144">
        <f t="shared" si="37"/>
        <v>0</v>
      </c>
      <c r="S79" s="144">
        <f t="shared" si="37"/>
        <v>137793.59</v>
      </c>
      <c r="T79" s="144">
        <f t="shared" si="37"/>
        <v>0</v>
      </c>
      <c r="U79" s="145">
        <f t="shared" ref="U79" si="38">IF(G79=0,0,+S79/G79)</f>
        <v>0.20004753745487305</v>
      </c>
      <c r="V79" s="376">
        <f>+J79+'ABRIL 2019  (2)'!P79</f>
        <v>191557.9</v>
      </c>
      <c r="W79" s="377">
        <f t="shared" si="33"/>
        <v>0</v>
      </c>
      <c r="X79" s="377">
        <f>+M79+'ABRIL 2019  (2)'!S79</f>
        <v>137793.59000000003</v>
      </c>
      <c r="Y79" s="377">
        <f t="shared" si="34"/>
        <v>0</v>
      </c>
      <c r="Z79" s="375">
        <f t="shared" si="35"/>
        <v>0.20004753745487311</v>
      </c>
      <c r="AA79" s="382">
        <f t="shared" si="36"/>
        <v>0</v>
      </c>
    </row>
    <row r="80" spans="1:27" ht="15.75" thickBot="1">
      <c r="C80" s="46"/>
      <c r="G80" s="500"/>
      <c r="H80" s="501"/>
      <c r="I80" s="50"/>
      <c r="L80" s="50"/>
      <c r="N80" s="50"/>
      <c r="U80" s="50"/>
    </row>
    <row r="81" spans="1:21" ht="15.75" thickBot="1">
      <c r="B81" s="492" t="s">
        <v>46</v>
      </c>
      <c r="C81" s="493"/>
      <c r="D81" s="493"/>
      <c r="E81" s="493"/>
      <c r="F81" s="493"/>
      <c r="G81" s="493"/>
      <c r="H81" s="493"/>
      <c r="I81" s="493"/>
      <c r="J81" s="493"/>
      <c r="K81" s="493"/>
      <c r="L81" s="493"/>
      <c r="M81" s="493"/>
      <c r="N81" s="493"/>
      <c r="O81" s="493"/>
      <c r="P81" s="493"/>
      <c r="Q81" s="493"/>
      <c r="R81" s="493"/>
      <c r="S81" s="493"/>
      <c r="T81" s="493"/>
      <c r="U81" s="688"/>
    </row>
    <row r="82" spans="1:21" ht="15.75" thickBot="1">
      <c r="B82" s="494"/>
      <c r="C82" s="495"/>
      <c r="D82" s="497" t="s">
        <v>16</v>
      </c>
      <c r="E82" s="485"/>
      <c r="F82" s="485"/>
      <c r="G82" s="485"/>
      <c r="H82" s="485"/>
      <c r="I82" s="486"/>
      <c r="J82" s="497" t="s">
        <v>47</v>
      </c>
      <c r="K82" s="485"/>
      <c r="L82" s="485"/>
      <c r="M82" s="485"/>
      <c r="N82" s="485"/>
      <c r="O82" s="486"/>
      <c r="P82" s="497" t="s">
        <v>18</v>
      </c>
      <c r="Q82" s="485"/>
      <c r="R82" s="485"/>
      <c r="S82" s="485"/>
      <c r="T82" s="485"/>
      <c r="U82" s="49"/>
    </row>
    <row r="83" spans="1:21" ht="15.75" thickBot="1">
      <c r="B83" s="456"/>
      <c r="C83" s="496"/>
      <c r="D83" s="498" t="s">
        <v>41</v>
      </c>
      <c r="E83" s="499"/>
      <c r="F83" s="483" t="s">
        <v>42</v>
      </c>
      <c r="G83" s="484"/>
      <c r="H83" s="485" t="s">
        <v>43</v>
      </c>
      <c r="I83" s="486"/>
      <c r="J83" s="483" t="s">
        <v>41</v>
      </c>
      <c r="K83" s="484"/>
      <c r="L83" s="483" t="s">
        <v>42</v>
      </c>
      <c r="M83" s="484"/>
      <c r="N83" s="485" t="s">
        <v>43</v>
      </c>
      <c r="O83" s="486"/>
      <c r="P83" s="483" t="s">
        <v>41</v>
      </c>
      <c r="Q83" s="484"/>
      <c r="R83" s="483" t="s">
        <v>42</v>
      </c>
      <c r="S83" s="484"/>
      <c r="T83" s="485" t="s">
        <v>43</v>
      </c>
      <c r="U83" s="486"/>
    </row>
    <row r="84" spans="1:21" ht="40.5" customHeight="1">
      <c r="A84" s="4"/>
      <c r="B84" s="477" t="s">
        <v>48</v>
      </c>
      <c r="C84" s="478"/>
      <c r="D84" s="479">
        <v>0</v>
      </c>
      <c r="E84" s="470"/>
      <c r="F84" s="479">
        <v>608590.23</v>
      </c>
      <c r="G84" s="470"/>
      <c r="H84" s="479">
        <v>0</v>
      </c>
      <c r="I84" s="470"/>
      <c r="J84" s="468">
        <v>0</v>
      </c>
      <c r="K84" s="469"/>
      <c r="L84" s="466">
        <f>+M79</f>
        <v>26081.61</v>
      </c>
      <c r="M84" s="470"/>
      <c r="N84" s="466">
        <v>0</v>
      </c>
      <c r="O84" s="467"/>
      <c r="P84" s="468">
        <v>0</v>
      </c>
      <c r="Q84" s="469"/>
      <c r="R84" s="466">
        <f>+S79</f>
        <v>137793.59</v>
      </c>
      <c r="S84" s="470"/>
      <c r="T84" s="466">
        <v>0</v>
      </c>
      <c r="U84" s="471"/>
    </row>
    <row r="85" spans="1:21" ht="36" customHeight="1" thickBot="1">
      <c r="A85" s="47"/>
      <c r="B85" s="472" t="s">
        <v>49</v>
      </c>
      <c r="C85" s="473"/>
      <c r="D85" s="474">
        <v>0</v>
      </c>
      <c r="E85" s="475"/>
      <c r="F85" s="474">
        <v>80214</v>
      </c>
      <c r="G85" s="475"/>
      <c r="H85" s="474">
        <v>0</v>
      </c>
      <c r="I85" s="475"/>
      <c r="J85" s="474">
        <v>0</v>
      </c>
      <c r="K85" s="475"/>
      <c r="L85" s="476">
        <v>0</v>
      </c>
      <c r="M85" s="475"/>
      <c r="N85" s="476">
        <v>0</v>
      </c>
      <c r="O85" s="480"/>
      <c r="P85" s="481">
        <v>0</v>
      </c>
      <c r="Q85" s="482"/>
      <c r="R85" s="476">
        <v>0</v>
      </c>
      <c r="S85" s="475"/>
      <c r="T85" s="476">
        <v>0</v>
      </c>
      <c r="U85" s="480"/>
    </row>
    <row r="86" spans="1:21" ht="15.75" thickBot="1">
      <c r="A86" s="4"/>
      <c r="B86" s="21" t="s">
        <v>36</v>
      </c>
      <c r="C86" s="22"/>
      <c r="D86" s="443">
        <f>SUM(D84:D85)</f>
        <v>0</v>
      </c>
      <c r="E86" s="444"/>
      <c r="F86" s="443">
        <f>SUM(F84:F85)</f>
        <v>688804.23</v>
      </c>
      <c r="G86" s="444"/>
      <c r="H86" s="443">
        <v>0</v>
      </c>
      <c r="I86" s="444"/>
      <c r="J86" s="445">
        <f>SUM(J84:J85)</f>
        <v>0</v>
      </c>
      <c r="K86" s="446"/>
      <c r="L86" s="447">
        <f>SUM(L84:M85)</f>
        <v>26081.61</v>
      </c>
      <c r="M86" s="446"/>
      <c r="N86" s="444">
        <f>SUM(N84:N85)</f>
        <v>0</v>
      </c>
      <c r="O86" s="444"/>
      <c r="P86" s="445">
        <f>SUM(P84:P85)</f>
        <v>0</v>
      </c>
      <c r="Q86" s="452"/>
      <c r="R86" s="447">
        <f>SUM(R84:S85)</f>
        <v>137793.59</v>
      </c>
      <c r="S86" s="446"/>
      <c r="T86" s="447">
        <f>SUM(T84:T85)</f>
        <v>0</v>
      </c>
      <c r="U86" s="453"/>
    </row>
    <row r="87" spans="1:21">
      <c r="A87" s="4"/>
      <c r="B87" s="39"/>
      <c r="C87" s="39"/>
      <c r="D87" s="39"/>
      <c r="E87" s="39"/>
      <c r="F87" s="35"/>
      <c r="G87" s="35"/>
      <c r="H87" s="34"/>
      <c r="I87" s="34"/>
      <c r="J87" s="35"/>
      <c r="K87" s="35"/>
      <c r="L87" s="35"/>
      <c r="M87" s="34"/>
      <c r="N87" s="35"/>
      <c r="O87" s="34"/>
      <c r="P87" s="34"/>
      <c r="Q87" s="35"/>
      <c r="R87" s="4"/>
      <c r="S87" s="4"/>
      <c r="T87" s="4"/>
      <c r="U87" s="4"/>
    </row>
    <row r="88" spans="1:21" ht="15.75" thickBot="1">
      <c r="A88" s="4"/>
      <c r="B88" s="39"/>
      <c r="C88" s="39"/>
      <c r="D88" s="39"/>
      <c r="E88" s="39"/>
      <c r="F88" s="35"/>
      <c r="G88" s="35"/>
      <c r="H88" s="35"/>
      <c r="I88" s="35"/>
      <c r="J88" s="35"/>
      <c r="K88" s="35"/>
      <c r="L88" s="35"/>
      <c r="M88" s="35"/>
      <c r="N88" s="35"/>
      <c r="O88" s="35"/>
      <c r="P88" s="35"/>
      <c r="Q88" s="35"/>
      <c r="R88" s="4"/>
      <c r="S88" s="4"/>
      <c r="T88" s="4"/>
      <c r="U88" s="4"/>
    </row>
    <row r="89" spans="1:21" ht="15.75" thickBot="1">
      <c r="B89" s="454" t="s">
        <v>50</v>
      </c>
      <c r="C89" s="455"/>
      <c r="D89" s="455"/>
      <c r="E89" s="456"/>
      <c r="F89" s="438"/>
      <c r="G89" s="438"/>
      <c r="H89" s="438"/>
      <c r="I89" s="438"/>
      <c r="J89" s="438"/>
      <c r="K89" s="438"/>
      <c r="L89" s="438"/>
      <c r="M89" s="438"/>
      <c r="N89" s="438"/>
      <c r="O89" s="438"/>
      <c r="P89" s="438"/>
      <c r="Q89" s="438"/>
      <c r="R89" s="438"/>
      <c r="S89" s="438"/>
      <c r="T89" s="438"/>
      <c r="U89" s="438"/>
    </row>
    <row r="90" spans="1:21">
      <c r="B90" s="457"/>
      <c r="C90" s="458"/>
      <c r="D90" s="458"/>
      <c r="E90" s="458"/>
      <c r="F90" s="458"/>
      <c r="G90" s="458"/>
      <c r="H90" s="458"/>
      <c r="I90" s="458"/>
      <c r="J90" s="458"/>
      <c r="K90" s="458"/>
      <c r="L90" s="458"/>
      <c r="M90" s="458"/>
      <c r="N90" s="458"/>
      <c r="O90" s="458"/>
      <c r="P90" s="458"/>
      <c r="Q90" s="458"/>
      <c r="R90" s="458"/>
      <c r="S90" s="458"/>
      <c r="T90" s="458"/>
      <c r="U90" s="459"/>
    </row>
    <row r="91" spans="1:21">
      <c r="B91" s="460"/>
      <c r="C91" s="461"/>
      <c r="D91" s="461"/>
      <c r="E91" s="461"/>
      <c r="F91" s="461"/>
      <c r="G91" s="461"/>
      <c r="H91" s="461"/>
      <c r="I91" s="461"/>
      <c r="J91" s="461"/>
      <c r="K91" s="461"/>
      <c r="L91" s="461"/>
      <c r="M91" s="461"/>
      <c r="N91" s="461"/>
      <c r="O91" s="461"/>
      <c r="P91" s="461"/>
      <c r="Q91" s="461"/>
      <c r="R91" s="461"/>
      <c r="S91" s="461"/>
      <c r="T91" s="461"/>
      <c r="U91" s="462"/>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ht="15.75" thickBot="1">
      <c r="B96" s="463"/>
      <c r="C96" s="464"/>
      <c r="D96" s="464"/>
      <c r="E96" s="464"/>
      <c r="F96" s="464"/>
      <c r="G96" s="464"/>
      <c r="H96" s="464"/>
      <c r="I96" s="464"/>
      <c r="J96" s="464"/>
      <c r="K96" s="464"/>
      <c r="L96" s="464"/>
      <c r="M96" s="464"/>
      <c r="N96" s="464"/>
      <c r="O96" s="464"/>
      <c r="P96" s="464"/>
      <c r="Q96" s="464"/>
      <c r="R96" s="464"/>
      <c r="S96" s="464"/>
      <c r="T96" s="464"/>
      <c r="U96" s="465"/>
    </row>
    <row r="97" spans="2:21">
      <c r="B97" s="4"/>
    </row>
    <row r="98" spans="2:21">
      <c r="H98" s="23"/>
      <c r="I98" s="23"/>
      <c r="O98" s="23"/>
      <c r="Q98" s="23"/>
    </row>
    <row r="99" spans="2:21">
      <c r="B99" s="24"/>
      <c r="C99" s="24"/>
      <c r="D99" s="24"/>
      <c r="E99" s="24"/>
      <c r="F99" s="24"/>
      <c r="I99" s="24"/>
      <c r="J99" s="435" t="s">
        <v>51</v>
      </c>
      <c r="K99" s="435"/>
      <c r="L99" s="435"/>
      <c r="M99" s="435"/>
      <c r="N99" s="435"/>
      <c r="O99" s="435"/>
      <c r="R99" s="435" t="s">
        <v>52</v>
      </c>
      <c r="S99" s="435"/>
      <c r="T99" s="435"/>
      <c r="U99" s="435"/>
    </row>
    <row r="100" spans="2:21">
      <c r="B100" s="448" t="s">
        <v>53</v>
      </c>
      <c r="C100" s="448"/>
      <c r="D100" s="448"/>
      <c r="E100" s="448"/>
      <c r="F100" s="448"/>
      <c r="G100" s="448"/>
      <c r="H100" s="25"/>
      <c r="I100" s="25"/>
      <c r="J100" s="449"/>
      <c r="K100" s="449"/>
      <c r="L100" s="449"/>
      <c r="M100" s="449"/>
      <c r="N100" s="449"/>
      <c r="O100" s="449"/>
      <c r="P100" s="25"/>
      <c r="Q100" s="25"/>
      <c r="R100" s="440" t="s">
        <v>1</v>
      </c>
      <c r="S100" s="440"/>
      <c r="T100" s="440"/>
      <c r="U100" s="440"/>
    </row>
    <row r="101" spans="2:21">
      <c r="B101" s="448"/>
      <c r="C101" s="448"/>
      <c r="D101" s="448"/>
      <c r="E101" s="448"/>
      <c r="F101" s="448"/>
      <c r="G101" s="448"/>
      <c r="H101" s="36"/>
      <c r="I101" s="36"/>
      <c r="J101" s="449"/>
      <c r="K101" s="449"/>
      <c r="L101" s="449"/>
      <c r="M101" s="449"/>
      <c r="N101" s="449"/>
      <c r="O101" s="449"/>
      <c r="P101" s="36"/>
      <c r="Q101" s="36"/>
      <c r="R101" s="440"/>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ht="15.75" thickBot="1">
      <c r="B104" s="451"/>
      <c r="C104" s="451"/>
      <c r="D104" s="451"/>
      <c r="E104" s="451"/>
      <c r="F104" s="451"/>
      <c r="G104" s="451"/>
      <c r="J104" s="450"/>
      <c r="K104" s="450"/>
      <c r="L104" s="450"/>
      <c r="M104" s="450"/>
      <c r="N104" s="450"/>
      <c r="O104" s="450"/>
      <c r="R104" s="438"/>
      <c r="S104" s="438"/>
      <c r="T104" s="438"/>
      <c r="U104" s="438"/>
    </row>
    <row r="105" spans="2:21">
      <c r="B105" s="440" t="s">
        <v>60</v>
      </c>
      <c r="C105" s="440"/>
      <c r="D105" s="440"/>
      <c r="E105" s="440"/>
      <c r="F105" s="440"/>
      <c r="G105" s="440"/>
      <c r="J105" s="437" t="s">
        <v>61</v>
      </c>
      <c r="K105" s="437"/>
      <c r="L105" s="437"/>
      <c r="M105" s="437"/>
      <c r="N105" s="437"/>
      <c r="O105" s="437"/>
      <c r="R105" s="441" t="s">
        <v>114</v>
      </c>
      <c r="S105" s="441"/>
      <c r="T105" s="441"/>
      <c r="U105" s="441"/>
    </row>
    <row r="106" spans="2:21">
      <c r="B106" s="437" t="s">
        <v>62</v>
      </c>
      <c r="C106" s="437"/>
      <c r="D106" s="437"/>
      <c r="E106" s="437"/>
      <c r="F106" s="437"/>
      <c r="G106" s="437"/>
      <c r="J106" s="442" t="s">
        <v>63</v>
      </c>
      <c r="K106" s="442"/>
      <c r="L106" s="442"/>
      <c r="M106" s="442"/>
      <c r="N106" s="442"/>
      <c r="O106" s="442"/>
      <c r="P106" s="27"/>
      <c r="Q106" s="27"/>
      <c r="R106" s="442" t="s">
        <v>64</v>
      </c>
      <c r="S106" s="442"/>
      <c r="T106" s="442"/>
      <c r="U106" s="442"/>
    </row>
    <row r="108" spans="2:21">
      <c r="J108" s="435" t="s">
        <v>54</v>
      </c>
      <c r="K108" s="435"/>
      <c r="L108" s="435"/>
      <c r="M108" s="435"/>
      <c r="N108" s="435"/>
      <c r="O108" s="435"/>
    </row>
    <row r="109" spans="2:21">
      <c r="B109" s="436" t="s">
        <v>131</v>
      </c>
      <c r="C109" s="436"/>
      <c r="D109" s="436"/>
      <c r="E109" s="436"/>
      <c r="F109" s="436"/>
      <c r="G109" s="436"/>
      <c r="J109" s="436" t="s">
        <v>55</v>
      </c>
      <c r="K109" s="436"/>
      <c r="L109" s="436"/>
      <c r="M109" s="436"/>
      <c r="N109" s="436"/>
      <c r="O109" s="436"/>
      <c r="R109" s="436" t="s">
        <v>56</v>
      </c>
      <c r="S109" s="436"/>
      <c r="T109" s="436"/>
      <c r="U109" s="436"/>
    </row>
    <row r="110" spans="2:21">
      <c r="B110" s="437"/>
      <c r="C110" s="437"/>
      <c r="D110" s="437"/>
      <c r="E110" s="437"/>
      <c r="F110" s="437"/>
      <c r="G110" s="437"/>
      <c r="J110" s="436"/>
      <c r="K110" s="436"/>
      <c r="L110" s="436"/>
      <c r="M110" s="436"/>
      <c r="N110" s="436"/>
      <c r="O110" s="436"/>
      <c r="R110" s="437"/>
      <c r="S110" s="437"/>
      <c r="T110" s="437"/>
      <c r="U110" s="437"/>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ht="15.75" thickBot="1">
      <c r="B113" s="438"/>
      <c r="C113" s="438"/>
      <c r="D113" s="438"/>
      <c r="E113" s="438"/>
      <c r="F113" s="438"/>
      <c r="G113" s="438"/>
      <c r="H113" s="26"/>
      <c r="I113" s="26"/>
      <c r="J113" s="439"/>
      <c r="K113" s="439"/>
      <c r="L113" s="439"/>
      <c r="M113" s="439"/>
      <c r="N113" s="439"/>
      <c r="O113" s="439"/>
      <c r="P113" s="26"/>
      <c r="Q113" s="26"/>
      <c r="R113" s="438"/>
      <c r="S113" s="438"/>
      <c r="T113" s="438"/>
      <c r="U113" s="438"/>
    </row>
    <row r="114" spans="2:21">
      <c r="B114" s="432" t="s">
        <v>65</v>
      </c>
      <c r="C114" s="432"/>
      <c r="D114" s="432"/>
      <c r="E114" s="432"/>
      <c r="F114" s="432"/>
      <c r="G114" s="432"/>
      <c r="H114" s="28"/>
      <c r="I114" s="28"/>
      <c r="J114" s="432" t="s">
        <v>66</v>
      </c>
      <c r="K114" s="432"/>
      <c r="L114" s="432"/>
      <c r="M114" s="432"/>
      <c r="N114" s="432"/>
      <c r="O114" s="432"/>
      <c r="P114" s="26"/>
      <c r="Q114" s="26"/>
      <c r="R114" s="432" t="s">
        <v>67</v>
      </c>
      <c r="S114" s="432"/>
      <c r="T114" s="432"/>
      <c r="U114" s="432"/>
    </row>
    <row r="115" spans="2:21" ht="28.5" customHeight="1">
      <c r="B115" s="433" t="s">
        <v>68</v>
      </c>
      <c r="C115" s="433"/>
      <c r="D115" s="433"/>
      <c r="E115" s="433"/>
      <c r="F115" s="433"/>
      <c r="G115" s="433"/>
      <c r="J115" s="434" t="s">
        <v>69</v>
      </c>
      <c r="K115" s="434"/>
      <c r="L115" s="434"/>
      <c r="M115" s="434"/>
      <c r="N115" s="434"/>
      <c r="O115" s="434"/>
      <c r="R115" s="434" t="s">
        <v>70</v>
      </c>
      <c r="S115" s="434"/>
      <c r="T115" s="434"/>
      <c r="U115" s="434"/>
    </row>
  </sheetData>
  <mergeCells count="321">
    <mergeCell ref="B7:U7"/>
    <mergeCell ref="B9:F9"/>
    <mergeCell ref="G9:U9"/>
    <mergeCell ref="B10:F10"/>
    <mergeCell ref="G10:U10"/>
    <mergeCell ref="B11:F11"/>
    <mergeCell ref="G11:U11"/>
    <mergeCell ref="B14:F14"/>
    <mergeCell ref="G14:H14"/>
    <mergeCell ref="I14:L14"/>
    <mergeCell ref="N14:Q14"/>
    <mergeCell ref="R14:U14"/>
    <mergeCell ref="B15:F15"/>
    <mergeCell ref="G15:U15"/>
    <mergeCell ref="B12:F12"/>
    <mergeCell ref="G12:U12"/>
    <mergeCell ref="B13:F13"/>
    <mergeCell ref="G13:H13"/>
    <mergeCell ref="I13:L13"/>
    <mergeCell ref="N13:Q13"/>
    <mergeCell ref="R13:S13"/>
    <mergeCell ref="T13:U13"/>
    <mergeCell ref="U20:U21"/>
    <mergeCell ref="B22:D22"/>
    <mergeCell ref="E22:F22"/>
    <mergeCell ref="G22:H22"/>
    <mergeCell ref="I22:K22"/>
    <mergeCell ref="L22:N22"/>
    <mergeCell ref="O22:Q22"/>
    <mergeCell ref="B16:F16"/>
    <mergeCell ref="G16:U16"/>
    <mergeCell ref="B17:U17"/>
    <mergeCell ref="B18:D21"/>
    <mergeCell ref="E18:F21"/>
    <mergeCell ref="G18:U18"/>
    <mergeCell ref="G19:H21"/>
    <mergeCell ref="I19:N19"/>
    <mergeCell ref="O19:U19"/>
    <mergeCell ref="I20:K21"/>
    <mergeCell ref="R22:T22"/>
    <mergeCell ref="B23:D23"/>
    <mergeCell ref="E23:F23"/>
    <mergeCell ref="G23:H23"/>
    <mergeCell ref="I23:K23"/>
    <mergeCell ref="L23:N23"/>
    <mergeCell ref="O23:Q23"/>
    <mergeCell ref="R23:T23"/>
    <mergeCell ref="L20:N21"/>
    <mergeCell ref="O20:Q21"/>
    <mergeCell ref="R20:T21"/>
    <mergeCell ref="R24:T24"/>
    <mergeCell ref="B25:D25"/>
    <mergeCell ref="E25:F25"/>
    <mergeCell ref="G25:H25"/>
    <mergeCell ref="I25:K25"/>
    <mergeCell ref="L25:N25"/>
    <mergeCell ref="O25:Q25"/>
    <mergeCell ref="R25:T25"/>
    <mergeCell ref="B24:D24"/>
    <mergeCell ref="E24:F24"/>
    <mergeCell ref="G24:H24"/>
    <mergeCell ref="I24:K24"/>
    <mergeCell ref="L24:N24"/>
    <mergeCell ref="O24:Q24"/>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R28:T28"/>
    <mergeCell ref="B29:D29"/>
    <mergeCell ref="B30:D30"/>
    <mergeCell ref="E30:F30"/>
    <mergeCell ref="G30:H30"/>
    <mergeCell ref="I30:K30"/>
    <mergeCell ref="L30:N30"/>
    <mergeCell ref="O30:Q30"/>
    <mergeCell ref="R30:T30"/>
    <mergeCell ref="B28:D28"/>
    <mergeCell ref="E28:F28"/>
    <mergeCell ref="G28:H28"/>
    <mergeCell ref="I28:K28"/>
    <mergeCell ref="L28:N28"/>
    <mergeCell ref="O28:Q28"/>
    <mergeCell ref="R31:T31"/>
    <mergeCell ref="B32:D32"/>
    <mergeCell ref="E32:F32"/>
    <mergeCell ref="G32:H32"/>
    <mergeCell ref="I32:K32"/>
    <mergeCell ref="L32:N32"/>
    <mergeCell ref="O32:Q32"/>
    <mergeCell ref="R32:T32"/>
    <mergeCell ref="B31:D31"/>
    <mergeCell ref="E31:F31"/>
    <mergeCell ref="G31:H31"/>
    <mergeCell ref="I31:K31"/>
    <mergeCell ref="L31:N31"/>
    <mergeCell ref="O31:Q31"/>
    <mergeCell ref="R33:T33"/>
    <mergeCell ref="B34:D34"/>
    <mergeCell ref="E34:F34"/>
    <mergeCell ref="G34:H34"/>
    <mergeCell ref="I34:K34"/>
    <mergeCell ref="L34:N34"/>
    <mergeCell ref="O34:Q34"/>
    <mergeCell ref="R34:T34"/>
    <mergeCell ref="B33:D33"/>
    <mergeCell ref="E33:F33"/>
    <mergeCell ref="G33:H33"/>
    <mergeCell ref="I33:K33"/>
    <mergeCell ref="L33:N33"/>
    <mergeCell ref="O33:Q33"/>
    <mergeCell ref="R35:T35"/>
    <mergeCell ref="B36:D36"/>
    <mergeCell ref="E36:F36"/>
    <mergeCell ref="G36:H36"/>
    <mergeCell ref="I36:K36"/>
    <mergeCell ref="L36:N36"/>
    <mergeCell ref="O36:Q36"/>
    <mergeCell ref="R36:T36"/>
    <mergeCell ref="B35:D35"/>
    <mergeCell ref="E35:F35"/>
    <mergeCell ref="G35:H35"/>
    <mergeCell ref="I35:K35"/>
    <mergeCell ref="L35:N35"/>
    <mergeCell ref="O35:Q35"/>
    <mergeCell ref="R37:T37"/>
    <mergeCell ref="B38:D38"/>
    <mergeCell ref="E38:F38"/>
    <mergeCell ref="G38:H38"/>
    <mergeCell ref="I38:K38"/>
    <mergeCell ref="O38:Q38"/>
    <mergeCell ref="B37:D37"/>
    <mergeCell ref="E37:F37"/>
    <mergeCell ref="G37:H37"/>
    <mergeCell ref="I37:K37"/>
    <mergeCell ref="L37:N37"/>
    <mergeCell ref="O37:Q37"/>
    <mergeCell ref="R39:T39"/>
    <mergeCell ref="B40:D40"/>
    <mergeCell ref="E40:F40"/>
    <mergeCell ref="G40:H40"/>
    <mergeCell ref="I40:K40"/>
    <mergeCell ref="L40:N40"/>
    <mergeCell ref="O40:Q40"/>
    <mergeCell ref="R40:T40"/>
    <mergeCell ref="B39:D39"/>
    <mergeCell ref="E39:F39"/>
    <mergeCell ref="G39:H39"/>
    <mergeCell ref="I39:K39"/>
    <mergeCell ref="L39:N39"/>
    <mergeCell ref="O39:Q39"/>
    <mergeCell ref="U46:U47"/>
    <mergeCell ref="B48:U48"/>
    <mergeCell ref="B49:F49"/>
    <mergeCell ref="G49:H49"/>
    <mergeCell ref="R41:T41"/>
    <mergeCell ref="B42:F42"/>
    <mergeCell ref="G42:N42"/>
    <mergeCell ref="O42:U42"/>
    <mergeCell ref="B44:F47"/>
    <mergeCell ref="G44:U44"/>
    <mergeCell ref="G45:H47"/>
    <mergeCell ref="I45:N45"/>
    <mergeCell ref="O45:U45"/>
    <mergeCell ref="I46:K46"/>
    <mergeCell ref="B41:D41"/>
    <mergeCell ref="E41:F41"/>
    <mergeCell ref="G41:H41"/>
    <mergeCell ref="I41:K41"/>
    <mergeCell ref="L41:N41"/>
    <mergeCell ref="O41:Q41"/>
    <mergeCell ref="B50:F50"/>
    <mergeCell ref="G50:H50"/>
    <mergeCell ref="B51:F51"/>
    <mergeCell ref="G51:H51"/>
    <mergeCell ref="B52:F52"/>
    <mergeCell ref="G52:H52"/>
    <mergeCell ref="L46:N46"/>
    <mergeCell ref="O46:Q46"/>
    <mergeCell ref="R46:T46"/>
    <mergeCell ref="B53:F53"/>
    <mergeCell ref="G53:H53"/>
    <mergeCell ref="B54:F54"/>
    <mergeCell ref="G54:H54"/>
    <mergeCell ref="B62:F62"/>
    <mergeCell ref="G62:H62"/>
    <mergeCell ref="B55:F55"/>
    <mergeCell ref="G55:H55"/>
    <mergeCell ref="B56:F56"/>
    <mergeCell ref="G56:H56"/>
    <mergeCell ref="B60:F60"/>
    <mergeCell ref="G60:H60"/>
    <mergeCell ref="B61:F61"/>
    <mergeCell ref="G61:H61"/>
    <mergeCell ref="B57:F57"/>
    <mergeCell ref="G57:H57"/>
    <mergeCell ref="B58:F58"/>
    <mergeCell ref="G58:H58"/>
    <mergeCell ref="B59:F59"/>
    <mergeCell ref="G59:H59"/>
    <mergeCell ref="G71:H71"/>
    <mergeCell ref="B66:F66"/>
    <mergeCell ref="G66:H66"/>
    <mergeCell ref="B67:F67"/>
    <mergeCell ref="G67:H67"/>
    <mergeCell ref="B68:F68"/>
    <mergeCell ref="G68:H68"/>
    <mergeCell ref="B63:F63"/>
    <mergeCell ref="G63:H63"/>
    <mergeCell ref="B64:F64"/>
    <mergeCell ref="G64:H64"/>
    <mergeCell ref="B65:F65"/>
    <mergeCell ref="G65:H65"/>
    <mergeCell ref="J83:K83"/>
    <mergeCell ref="L83:M83"/>
    <mergeCell ref="N83:O83"/>
    <mergeCell ref="P83:Q83"/>
    <mergeCell ref="R83:S83"/>
    <mergeCell ref="T83:U83"/>
    <mergeCell ref="B79:F79"/>
    <mergeCell ref="G79:H79"/>
    <mergeCell ref="B81:U81"/>
    <mergeCell ref="B82:C83"/>
    <mergeCell ref="D82:I82"/>
    <mergeCell ref="J82:O82"/>
    <mergeCell ref="P82:T82"/>
    <mergeCell ref="D83:E83"/>
    <mergeCell ref="F83:G83"/>
    <mergeCell ref="H83:I83"/>
    <mergeCell ref="G80:H80"/>
    <mergeCell ref="N84:O84"/>
    <mergeCell ref="P84:Q84"/>
    <mergeCell ref="R84:S84"/>
    <mergeCell ref="T84:U84"/>
    <mergeCell ref="B85:C85"/>
    <mergeCell ref="D85:E85"/>
    <mergeCell ref="F85:G85"/>
    <mergeCell ref="H85:I85"/>
    <mergeCell ref="J85:K85"/>
    <mergeCell ref="L85:M85"/>
    <mergeCell ref="B84:C84"/>
    <mergeCell ref="D84:E84"/>
    <mergeCell ref="F84:G84"/>
    <mergeCell ref="H84:I84"/>
    <mergeCell ref="J84:K84"/>
    <mergeCell ref="L84:M84"/>
    <mergeCell ref="N85:O85"/>
    <mergeCell ref="P85:Q85"/>
    <mergeCell ref="R85:S85"/>
    <mergeCell ref="T85:U85"/>
    <mergeCell ref="D86:E86"/>
    <mergeCell ref="F86:G86"/>
    <mergeCell ref="H86:I86"/>
    <mergeCell ref="J86:K86"/>
    <mergeCell ref="L86:M86"/>
    <mergeCell ref="N86:O86"/>
    <mergeCell ref="J99:O99"/>
    <mergeCell ref="R99:U99"/>
    <mergeCell ref="B100:G100"/>
    <mergeCell ref="J100:O104"/>
    <mergeCell ref="R100:U104"/>
    <mergeCell ref="B101:G104"/>
    <mergeCell ref="P86:Q86"/>
    <mergeCell ref="R86:S86"/>
    <mergeCell ref="T86:U86"/>
    <mergeCell ref="B89:D89"/>
    <mergeCell ref="E89:U89"/>
    <mergeCell ref="B90:U96"/>
    <mergeCell ref="B114:G114"/>
    <mergeCell ref="B105:G105"/>
    <mergeCell ref="J114:O114"/>
    <mergeCell ref="R114:U114"/>
    <mergeCell ref="B115:G115"/>
    <mergeCell ref="J115:O115"/>
    <mergeCell ref="R115:U115"/>
    <mergeCell ref="J108:O108"/>
    <mergeCell ref="J109:O109"/>
    <mergeCell ref="R109:U109"/>
    <mergeCell ref="B110:G113"/>
    <mergeCell ref="J110:O113"/>
    <mergeCell ref="R110:U113"/>
    <mergeCell ref="B109:G109"/>
    <mergeCell ref="J105:O105"/>
    <mergeCell ref="R105:U105"/>
    <mergeCell ref="B106:G106"/>
    <mergeCell ref="J106:O106"/>
    <mergeCell ref="R106:U106"/>
    <mergeCell ref="V20:W21"/>
    <mergeCell ref="X20:Y21"/>
    <mergeCell ref="Z20:AA21"/>
    <mergeCell ref="V46:W47"/>
    <mergeCell ref="X46:Y47"/>
    <mergeCell ref="Z46:AA47"/>
    <mergeCell ref="R38:T38"/>
    <mergeCell ref="L38:N38"/>
    <mergeCell ref="B78:F78"/>
    <mergeCell ref="G78:H78"/>
    <mergeCell ref="B75:F75"/>
    <mergeCell ref="G75:H75"/>
    <mergeCell ref="B76:F76"/>
    <mergeCell ref="G76:H76"/>
    <mergeCell ref="B77:F77"/>
    <mergeCell ref="G77:H77"/>
    <mergeCell ref="G72:H72"/>
    <mergeCell ref="B73:F73"/>
    <mergeCell ref="G73:H73"/>
    <mergeCell ref="B74:F74"/>
    <mergeCell ref="G74:H74"/>
    <mergeCell ref="B69:F69"/>
    <mergeCell ref="G69:H69"/>
    <mergeCell ref="B71:F71"/>
  </mergeCells>
  <conditionalFormatting sqref="W23">
    <cfRule type="cellIs" dxfId="652" priority="95" operator="notEqual">
      <formula>0</formula>
    </cfRule>
    <cfRule type="cellIs" dxfId="651" priority="96" operator="greaterThan">
      <formula>0</formula>
    </cfRule>
  </conditionalFormatting>
  <conditionalFormatting sqref="Y23">
    <cfRule type="cellIs" dxfId="650" priority="93" operator="notEqual">
      <formula>0</formula>
    </cfRule>
  </conditionalFormatting>
  <conditionalFormatting sqref="AA23">
    <cfRule type="cellIs" dxfId="649" priority="94" operator="notEqual">
      <formula>0</formula>
    </cfRule>
  </conditionalFormatting>
  <conditionalFormatting sqref="W51">
    <cfRule type="cellIs" dxfId="648" priority="62" operator="notEqual">
      <formula>0</formula>
    </cfRule>
  </conditionalFormatting>
  <conditionalFormatting sqref="Y51">
    <cfRule type="cellIs" dxfId="647" priority="61" operator="notEqual">
      <formula>0</formula>
    </cfRule>
  </conditionalFormatting>
  <conditionalFormatting sqref="Y24:Y25">
    <cfRule type="cellIs" dxfId="646" priority="44" operator="notEqual">
      <formula>0</formula>
    </cfRule>
  </conditionalFormatting>
  <conditionalFormatting sqref="AA51">
    <cfRule type="cellIs" dxfId="645" priority="60" operator="notEqual">
      <formula>0</formula>
    </cfRule>
  </conditionalFormatting>
  <conditionalFormatting sqref="W73:W74">
    <cfRule type="cellIs" dxfId="644" priority="53" operator="notEqual">
      <formula>0</formula>
    </cfRule>
  </conditionalFormatting>
  <conditionalFormatting sqref="AA30:AA31">
    <cfRule type="cellIs" dxfId="643" priority="37" operator="notEqual">
      <formula>0</formula>
    </cfRule>
  </conditionalFormatting>
  <conditionalFormatting sqref="Y30:Y31">
    <cfRule type="cellIs" dxfId="642" priority="36" operator="notEqual">
      <formula>0</formula>
    </cfRule>
  </conditionalFormatting>
  <conditionalFormatting sqref="Y73:Y74">
    <cfRule type="cellIs" dxfId="641" priority="52" operator="notEqual">
      <formula>0</formula>
    </cfRule>
  </conditionalFormatting>
  <conditionalFormatting sqref="AA73:AA74">
    <cfRule type="cellIs" dxfId="640" priority="51" operator="notEqual">
      <formula>0</formula>
    </cfRule>
  </conditionalFormatting>
  <conditionalFormatting sqref="W50">
    <cfRule type="cellIs" dxfId="639" priority="50" operator="notEqual">
      <formula>0</formula>
    </cfRule>
  </conditionalFormatting>
  <conditionalFormatting sqref="Y50">
    <cfRule type="cellIs" dxfId="638" priority="49" operator="notEqual">
      <formula>0</formula>
    </cfRule>
  </conditionalFormatting>
  <conditionalFormatting sqref="AA50">
    <cfRule type="cellIs" dxfId="637" priority="48" operator="notEqual">
      <formula>0</formula>
    </cfRule>
  </conditionalFormatting>
  <conditionalFormatting sqref="W24:W25">
    <cfRule type="cellIs" dxfId="636" priority="46" operator="notEqual">
      <formula>0</formula>
    </cfRule>
    <cfRule type="cellIs" dxfId="635" priority="47" operator="greaterThan">
      <formula>0</formula>
    </cfRule>
  </conditionalFormatting>
  <conditionalFormatting sqref="AA24:AA25">
    <cfRule type="cellIs" dxfId="634" priority="45" operator="notEqual">
      <formula>0</formula>
    </cfRule>
  </conditionalFormatting>
  <conditionalFormatting sqref="W27:W28">
    <cfRule type="cellIs" dxfId="633" priority="42" operator="notEqual">
      <formula>0</formula>
    </cfRule>
    <cfRule type="cellIs" dxfId="632" priority="43" operator="greaterThan">
      <formula>0</formula>
    </cfRule>
  </conditionalFormatting>
  <conditionalFormatting sqref="Y27:Y28">
    <cfRule type="cellIs" dxfId="631" priority="40" operator="notEqual">
      <formula>0</formula>
    </cfRule>
  </conditionalFormatting>
  <conditionalFormatting sqref="AA27:AA28">
    <cfRule type="cellIs" dxfId="630" priority="41" operator="notEqual">
      <formula>0</formula>
    </cfRule>
  </conditionalFormatting>
  <conditionalFormatting sqref="W30:W31">
    <cfRule type="cellIs" dxfId="629" priority="38" operator="notEqual">
      <formula>0</formula>
    </cfRule>
    <cfRule type="cellIs" dxfId="628" priority="39" operator="greaterThan">
      <formula>0</formula>
    </cfRule>
  </conditionalFormatting>
  <conditionalFormatting sqref="W33:W34">
    <cfRule type="cellIs" dxfId="627" priority="34" operator="notEqual">
      <formula>0</formula>
    </cfRule>
    <cfRule type="cellIs" dxfId="626" priority="35" operator="greaterThan">
      <formula>0</formula>
    </cfRule>
  </conditionalFormatting>
  <conditionalFormatting sqref="Y33:Y34">
    <cfRule type="cellIs" dxfId="625" priority="32" operator="notEqual">
      <formula>0</formula>
    </cfRule>
  </conditionalFormatting>
  <conditionalFormatting sqref="AA33:AA34">
    <cfRule type="cellIs" dxfId="624" priority="33" operator="notEqual">
      <formula>0</formula>
    </cfRule>
  </conditionalFormatting>
  <conditionalFormatting sqref="W36">
    <cfRule type="cellIs" dxfId="623" priority="30" operator="notEqual">
      <formula>0</formula>
    </cfRule>
    <cfRule type="cellIs" dxfId="622" priority="31" operator="greaterThan">
      <formula>0</formula>
    </cfRule>
  </conditionalFormatting>
  <conditionalFormatting sqref="Y36">
    <cfRule type="cellIs" dxfId="621" priority="28" operator="notEqual">
      <formula>0</formula>
    </cfRule>
  </conditionalFormatting>
  <conditionalFormatting sqref="AA36">
    <cfRule type="cellIs" dxfId="620" priority="29" operator="notEqual">
      <formula>0</formula>
    </cfRule>
  </conditionalFormatting>
  <conditionalFormatting sqref="W38:W39">
    <cfRule type="cellIs" dxfId="619" priority="26" operator="notEqual">
      <formula>0</formula>
    </cfRule>
    <cfRule type="cellIs" dxfId="618" priority="27" operator="greaterThan">
      <formula>0</formula>
    </cfRule>
  </conditionalFormatting>
  <conditionalFormatting sqref="Y39">
    <cfRule type="cellIs" dxfId="617" priority="24" operator="notEqual">
      <formula>0</formula>
    </cfRule>
  </conditionalFormatting>
  <conditionalFormatting sqref="AA39">
    <cfRule type="cellIs" dxfId="616" priority="25" operator="notEqual">
      <formula>0</formula>
    </cfRule>
  </conditionalFormatting>
  <conditionalFormatting sqref="W41">
    <cfRule type="cellIs" dxfId="615" priority="22" operator="notEqual">
      <formula>0</formula>
    </cfRule>
    <cfRule type="cellIs" dxfId="614" priority="23" operator="greaterThan">
      <formula>0</formula>
    </cfRule>
  </conditionalFormatting>
  <conditionalFormatting sqref="Y41">
    <cfRule type="cellIs" dxfId="613" priority="20" operator="notEqual">
      <formula>0</formula>
    </cfRule>
  </conditionalFormatting>
  <conditionalFormatting sqref="AA41">
    <cfRule type="cellIs" dxfId="612" priority="21" operator="notEqual">
      <formula>0</formula>
    </cfRule>
  </conditionalFormatting>
  <conditionalFormatting sqref="AA79">
    <cfRule type="cellIs" dxfId="611" priority="1" operator="notEqual">
      <formula>0</formula>
    </cfRule>
  </conditionalFormatting>
  <conditionalFormatting sqref="Y79">
    <cfRule type="cellIs" dxfId="610" priority="2" operator="notEqual">
      <formula>0</formula>
    </cfRule>
  </conditionalFormatting>
  <conditionalFormatting sqref="Y38">
    <cfRule type="cellIs" dxfId="609" priority="16" operator="notEqual">
      <formula>0</formula>
    </cfRule>
  </conditionalFormatting>
  <conditionalFormatting sqref="AA38">
    <cfRule type="cellIs" dxfId="608" priority="17" operator="notEqual">
      <formula>0</formula>
    </cfRule>
  </conditionalFormatting>
  <conditionalFormatting sqref="W52:W68">
    <cfRule type="cellIs" dxfId="607" priority="15" operator="notEqual">
      <formula>0</formula>
    </cfRule>
  </conditionalFormatting>
  <conditionalFormatting sqref="Y52:Y68">
    <cfRule type="cellIs" dxfId="606" priority="14" operator="notEqual">
      <formula>0</formula>
    </cfRule>
  </conditionalFormatting>
  <conditionalFormatting sqref="AA52:AA68">
    <cfRule type="cellIs" dxfId="605" priority="13" operator="notEqual">
      <formula>0</formula>
    </cfRule>
  </conditionalFormatting>
  <conditionalFormatting sqref="W70">
    <cfRule type="cellIs" dxfId="604" priority="12" operator="notEqual">
      <formula>0</formula>
    </cfRule>
  </conditionalFormatting>
  <conditionalFormatting sqref="Y70">
    <cfRule type="cellIs" dxfId="603" priority="11" operator="notEqual">
      <formula>0</formula>
    </cfRule>
  </conditionalFormatting>
  <conditionalFormatting sqref="AA70">
    <cfRule type="cellIs" dxfId="602" priority="10" operator="notEqual">
      <formula>0</formula>
    </cfRule>
  </conditionalFormatting>
  <conditionalFormatting sqref="W71">
    <cfRule type="cellIs" dxfId="601" priority="9" operator="notEqual">
      <formula>0</formula>
    </cfRule>
  </conditionalFormatting>
  <conditionalFormatting sqref="Y71">
    <cfRule type="cellIs" dxfId="600" priority="8" operator="notEqual">
      <formula>0</formula>
    </cfRule>
  </conditionalFormatting>
  <conditionalFormatting sqref="AA71">
    <cfRule type="cellIs" dxfId="599" priority="7" operator="notEqual">
      <formula>0</formula>
    </cfRule>
  </conditionalFormatting>
  <conditionalFormatting sqref="W75:W78">
    <cfRule type="cellIs" dxfId="598" priority="6" operator="notEqual">
      <formula>0</formula>
    </cfRule>
  </conditionalFormatting>
  <conditionalFormatting sqref="Y75:Y78">
    <cfRule type="cellIs" dxfId="597" priority="5" operator="notEqual">
      <formula>0</formula>
    </cfRule>
  </conditionalFormatting>
  <conditionalFormatting sqref="AA75:AA78">
    <cfRule type="cellIs" dxfId="596" priority="4" operator="notEqual">
      <formula>0</formula>
    </cfRule>
  </conditionalFormatting>
  <conditionalFormatting sqref="W79">
    <cfRule type="cellIs" dxfId="595" priority="3" operator="notEqual">
      <formula>0</formula>
    </cfRule>
  </conditionalFormatting>
  <printOptions horizontalCentered="1" verticalCentered="1"/>
  <pageMargins left="0.86614173228346458" right="0" top="0.15748031496062992" bottom="0.15748031496062992" header="0.15748031496062992" footer="0.15748031496062992"/>
  <pageSetup scale="5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6"/>
  <sheetViews>
    <sheetView topLeftCell="A52" zoomScale="86" zoomScaleNormal="86" workbookViewId="0">
      <selection activeCell="O23" sqref="O23:T40"/>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8.140625" style="45" customWidth="1"/>
    <col min="7" max="8" width="11.42578125" style="45"/>
    <col min="9" max="12" width="12.7109375" style="45" customWidth="1"/>
    <col min="13" max="13" width="15.5703125" style="45" customWidth="1"/>
    <col min="14" max="15" width="12.7109375" style="45" customWidth="1"/>
    <col min="16" max="16" width="14.7109375" style="45" customWidth="1"/>
    <col min="17" max="18" width="12.7109375" style="45" customWidth="1"/>
    <col min="19" max="19" width="18" style="45" customWidth="1"/>
    <col min="20" max="20" width="12.7109375" style="45" customWidth="1"/>
    <col min="21" max="21" width="12.85546875" style="45" customWidth="1"/>
    <col min="22" max="22" width="15.85546875" style="45" customWidth="1"/>
    <col min="23" max="23" width="11.42578125" style="45"/>
    <col min="24" max="24" width="14.140625" style="45" customWidth="1"/>
    <col min="25" max="16384" width="11.42578125" style="45"/>
  </cols>
  <sheetData>
    <row r="1" spans="1:21" s="108" customFormat="1"/>
    <row r="2" spans="1:21" s="108" customFormat="1">
      <c r="F2" s="1"/>
      <c r="G2" s="1"/>
      <c r="H2" s="1"/>
      <c r="I2" s="1"/>
      <c r="J2" s="1"/>
      <c r="K2" s="1"/>
      <c r="L2" s="1"/>
      <c r="M2" s="1"/>
      <c r="N2" s="1"/>
      <c r="O2" s="1"/>
    </row>
    <row r="3" spans="1:21" s="231" customFormat="1">
      <c r="F3" s="1"/>
      <c r="G3" s="1"/>
      <c r="H3" s="1"/>
      <c r="I3" s="1"/>
      <c r="J3" s="1"/>
      <c r="K3" s="1"/>
      <c r="L3" s="1"/>
      <c r="M3" s="1"/>
      <c r="N3" s="1"/>
      <c r="O3" s="1"/>
    </row>
    <row r="4" spans="1:21" s="231" customFormat="1">
      <c r="F4" s="1"/>
      <c r="G4" s="1"/>
      <c r="H4" s="1"/>
      <c r="I4" s="1"/>
      <c r="J4" s="1"/>
      <c r="K4" s="1"/>
      <c r="L4" s="1"/>
      <c r="M4" s="1"/>
      <c r="N4" s="1"/>
      <c r="O4" s="1"/>
    </row>
    <row r="5" spans="1:21" s="231" customFormat="1">
      <c r="F5" s="1"/>
      <c r="G5" s="1"/>
      <c r="H5" s="1"/>
      <c r="I5" s="1"/>
      <c r="J5" s="1"/>
      <c r="K5" s="1"/>
      <c r="L5" s="1"/>
      <c r="M5" s="1"/>
      <c r="N5" s="1"/>
      <c r="O5" s="1"/>
    </row>
    <row r="6" spans="1:21" s="108" customFormat="1" ht="25.5">
      <c r="B6" s="610" t="s">
        <v>0</v>
      </c>
      <c r="C6" s="610"/>
      <c r="D6" s="610"/>
      <c r="E6" s="610"/>
      <c r="F6" s="610"/>
      <c r="G6" s="610"/>
      <c r="H6" s="610"/>
      <c r="I6" s="610"/>
      <c r="J6" s="610"/>
      <c r="K6" s="610"/>
      <c r="L6" s="610"/>
      <c r="M6" s="610"/>
      <c r="N6" s="610"/>
      <c r="O6" s="610"/>
      <c r="P6" s="610"/>
      <c r="Q6" s="610"/>
      <c r="R6" s="610"/>
      <c r="S6" s="610"/>
      <c r="T6" s="610"/>
      <c r="U6" s="610"/>
    </row>
    <row r="7" spans="1:21" s="108" customFormat="1">
      <c r="F7" s="108" t="s">
        <v>1</v>
      </c>
    </row>
    <row r="8" spans="1:21" s="108" customFormat="1" ht="21.75">
      <c r="B8" s="2"/>
      <c r="C8" s="2"/>
      <c r="D8" s="2"/>
      <c r="E8" s="2"/>
      <c r="F8" s="2"/>
      <c r="G8" s="2"/>
      <c r="H8" s="2"/>
      <c r="I8" s="2"/>
      <c r="J8" s="2"/>
      <c r="K8" s="2"/>
      <c r="L8" s="2"/>
      <c r="M8" s="2"/>
      <c r="N8" s="2"/>
      <c r="O8" s="2"/>
      <c r="P8" s="2"/>
      <c r="Q8" s="2"/>
      <c r="R8" s="2"/>
      <c r="S8" s="2"/>
      <c r="T8" s="2"/>
      <c r="U8" s="2"/>
    </row>
    <row r="9" spans="1:21" s="108" customFormat="1" ht="15.75" thickBot="1">
      <c r="B9" s="109"/>
      <c r="C9" s="109"/>
      <c r="D9" s="109"/>
      <c r="E9" s="109"/>
      <c r="F9" s="109"/>
      <c r="G9" s="109"/>
      <c r="H9" s="109"/>
      <c r="I9" s="109"/>
      <c r="J9" s="109"/>
      <c r="K9" s="109"/>
      <c r="L9" s="109"/>
      <c r="M9" s="109"/>
      <c r="N9" s="109"/>
      <c r="O9" s="109"/>
      <c r="P9" s="109"/>
      <c r="Q9" s="109"/>
      <c r="R9" s="109"/>
      <c r="S9" s="109"/>
      <c r="T9" s="109"/>
      <c r="U9" s="109"/>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47"/>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47"/>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47"/>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47"/>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47"/>
      <c r="B15" s="611" t="s">
        <v>10</v>
      </c>
      <c r="C15" s="612"/>
      <c r="D15" s="612"/>
      <c r="E15" s="612"/>
      <c r="F15" s="613"/>
      <c r="G15" s="623" t="s">
        <v>7</v>
      </c>
      <c r="H15" s="624"/>
      <c r="I15" s="579"/>
      <c r="J15" s="625"/>
      <c r="K15" s="625"/>
      <c r="L15" s="626"/>
      <c r="M15" s="3" t="s">
        <v>8</v>
      </c>
      <c r="N15" s="627"/>
      <c r="O15" s="628"/>
      <c r="P15" s="628"/>
      <c r="Q15" s="629"/>
      <c r="R15" s="630"/>
      <c r="S15" s="631"/>
      <c r="T15" s="631"/>
      <c r="U15" s="632"/>
    </row>
    <row r="16" spans="1:21" ht="15.75" thickBot="1">
      <c r="A16" s="47"/>
      <c r="B16" s="611" t="s">
        <v>11</v>
      </c>
      <c r="C16" s="612"/>
      <c r="D16" s="612"/>
      <c r="E16" s="612"/>
      <c r="F16" s="613"/>
      <c r="G16" s="633" t="s">
        <v>81</v>
      </c>
      <c r="H16" s="634"/>
      <c r="I16" s="634"/>
      <c r="J16" s="634"/>
      <c r="K16" s="634"/>
      <c r="L16" s="634"/>
      <c r="M16" s="634"/>
      <c r="N16" s="634"/>
      <c r="O16" s="634"/>
      <c r="P16" s="634"/>
      <c r="Q16" s="634"/>
      <c r="R16" s="634"/>
      <c r="S16" s="634"/>
      <c r="T16" s="634"/>
      <c r="U16" s="635"/>
    </row>
    <row r="17" spans="1:27" ht="15.75" customHeight="1" thickBot="1">
      <c r="A17" s="47"/>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7" ht="15.75" thickBot="1">
      <c r="B18" s="501"/>
      <c r="C18" s="501"/>
      <c r="D18" s="501"/>
      <c r="E18" s="501"/>
      <c r="F18" s="501"/>
      <c r="G18" s="501"/>
      <c r="H18" s="501"/>
      <c r="I18" s="501"/>
      <c r="J18" s="501"/>
      <c r="K18" s="501"/>
      <c r="L18" s="501"/>
      <c r="M18" s="501"/>
      <c r="N18" s="501"/>
      <c r="O18" s="501"/>
      <c r="P18" s="501"/>
      <c r="Q18" s="501"/>
      <c r="R18" s="501"/>
      <c r="S18" s="501"/>
      <c r="T18" s="501"/>
      <c r="U18" s="501"/>
    </row>
    <row r="19" spans="1:27" ht="16.5" thickBot="1">
      <c r="A19" s="47"/>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7" ht="15.75" thickBot="1">
      <c r="A20" s="47"/>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7">
      <c r="A21" s="47"/>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7" ht="15.75" thickBot="1">
      <c r="A22" s="47"/>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7" s="112" customFormat="1">
      <c r="A23" s="111"/>
      <c r="B23" s="581" t="s">
        <v>22</v>
      </c>
      <c r="C23" s="582"/>
      <c r="D23" s="583"/>
      <c r="E23" s="584"/>
      <c r="F23" s="585"/>
      <c r="G23" s="586"/>
      <c r="H23" s="587"/>
      <c r="I23" s="588"/>
      <c r="J23" s="587"/>
      <c r="K23" s="585"/>
      <c r="L23" s="589"/>
      <c r="M23" s="590"/>
      <c r="N23" s="590"/>
      <c r="O23" s="771"/>
      <c r="P23" s="772"/>
      <c r="Q23" s="773"/>
      <c r="R23" s="771"/>
      <c r="S23" s="772"/>
      <c r="T23" s="773"/>
      <c r="U23" s="114"/>
      <c r="V23" s="374"/>
      <c r="W23" s="345"/>
      <c r="X23" s="345"/>
      <c r="Y23" s="345"/>
      <c r="Z23" s="345"/>
      <c r="AA23" s="345"/>
    </row>
    <row r="24" spans="1:27" s="112" customFormat="1">
      <c r="A24" s="111"/>
      <c r="B24" s="538" t="s">
        <v>23</v>
      </c>
      <c r="C24" s="539"/>
      <c r="D24" s="540"/>
      <c r="E24" s="541" t="s">
        <v>24</v>
      </c>
      <c r="F24" s="542"/>
      <c r="G24" s="513">
        <v>950</v>
      </c>
      <c r="H24" s="513"/>
      <c r="I24" s="714">
        <v>110</v>
      </c>
      <c r="J24" s="715"/>
      <c r="K24" s="716"/>
      <c r="L24" s="721">
        <v>160.5</v>
      </c>
      <c r="M24" s="722"/>
      <c r="N24" s="722"/>
      <c r="O24" s="710">
        <v>510</v>
      </c>
      <c r="P24" s="696"/>
      <c r="Q24" s="711"/>
      <c r="R24" s="694">
        <v>1160.5</v>
      </c>
      <c r="S24" s="696"/>
      <c r="T24" s="696"/>
      <c r="U24" s="115">
        <f>+R24/G24</f>
        <v>1.2215789473684211</v>
      </c>
      <c r="V24" s="381">
        <f>+I24+'mayo 2019   (2)'!O23</f>
        <v>510</v>
      </c>
      <c r="W24" s="374">
        <f>+O24-V24</f>
        <v>0</v>
      </c>
      <c r="X24" s="381">
        <f>+L24+'mayo 2019   (2)'!R23</f>
        <v>1160.5</v>
      </c>
      <c r="Y24" s="374">
        <f>+R24-X24</f>
        <v>0</v>
      </c>
      <c r="Z24" s="375">
        <f>+X24/G24</f>
        <v>1.2215789473684211</v>
      </c>
      <c r="AA24" s="374">
        <f>+U24-Z24</f>
        <v>0</v>
      </c>
    </row>
    <row r="25" spans="1:27" s="112" customFormat="1">
      <c r="A25" s="113"/>
      <c r="B25" s="538" t="s">
        <v>58</v>
      </c>
      <c r="C25" s="553"/>
      <c r="D25" s="554"/>
      <c r="E25" s="541" t="s">
        <v>25</v>
      </c>
      <c r="F25" s="542"/>
      <c r="G25" s="551">
        <v>398</v>
      </c>
      <c r="H25" s="513"/>
      <c r="I25" s="714">
        <v>42</v>
      </c>
      <c r="J25" s="715"/>
      <c r="K25" s="716"/>
      <c r="L25" s="717">
        <v>75</v>
      </c>
      <c r="M25" s="718"/>
      <c r="N25" s="718"/>
      <c r="O25" s="710">
        <v>241</v>
      </c>
      <c r="P25" s="694"/>
      <c r="Q25" s="712"/>
      <c r="R25" s="694">
        <v>779</v>
      </c>
      <c r="S25" s="694"/>
      <c r="T25" s="694"/>
      <c r="U25" s="115">
        <f t="shared" ref="U25:U42" si="0">+R25/G25</f>
        <v>1.9572864321608041</v>
      </c>
      <c r="V25" s="381">
        <f>+I25+'mayo 2019   (2)'!O24</f>
        <v>241</v>
      </c>
      <c r="W25" s="374">
        <f t="shared" ref="W25:W26" si="1">+O25-V25</f>
        <v>0</v>
      </c>
      <c r="X25" s="383">
        <f>+L25+'mayo 2019   (2)'!R24</f>
        <v>779</v>
      </c>
      <c r="Y25" s="374">
        <f t="shared" ref="Y25:Y26" si="2">+R25-X25</f>
        <v>0</v>
      </c>
      <c r="Z25" s="375">
        <f t="shared" ref="Z25:Z26" si="3">+X25/G25</f>
        <v>1.9572864321608041</v>
      </c>
      <c r="AA25" s="374">
        <f t="shared" ref="AA25:AA26" si="4">+U25-Z25</f>
        <v>0</v>
      </c>
    </row>
    <row r="26" spans="1:27" s="112" customFormat="1">
      <c r="A26" s="111"/>
      <c r="B26" s="538" t="s">
        <v>26</v>
      </c>
      <c r="C26" s="539"/>
      <c r="D26" s="540"/>
      <c r="E26" s="541" t="s">
        <v>25</v>
      </c>
      <c r="F26" s="542"/>
      <c r="G26" s="513">
        <v>1570</v>
      </c>
      <c r="H26" s="514"/>
      <c r="I26" s="714">
        <v>168</v>
      </c>
      <c r="J26" s="715"/>
      <c r="K26" s="716"/>
      <c r="L26" s="717">
        <v>300</v>
      </c>
      <c r="M26" s="718"/>
      <c r="N26" s="718"/>
      <c r="O26" s="710">
        <v>942</v>
      </c>
      <c r="P26" s="696"/>
      <c r="Q26" s="711"/>
      <c r="R26" s="694">
        <v>2965</v>
      </c>
      <c r="S26" s="696"/>
      <c r="T26" s="696"/>
      <c r="U26" s="115">
        <f t="shared" si="0"/>
        <v>1.8885350318471337</v>
      </c>
      <c r="V26" s="381">
        <f>+I26+'mayo 2019   (2)'!O25</f>
        <v>942</v>
      </c>
      <c r="W26" s="374">
        <f t="shared" si="1"/>
        <v>0</v>
      </c>
      <c r="X26" s="383">
        <f>+L26+'mayo 2019   (2)'!R25</f>
        <v>2965</v>
      </c>
      <c r="Y26" s="374">
        <f t="shared" si="2"/>
        <v>0</v>
      </c>
      <c r="Z26" s="375">
        <f t="shared" si="3"/>
        <v>1.8885350318471337</v>
      </c>
      <c r="AA26" s="374">
        <f t="shared" si="4"/>
        <v>0</v>
      </c>
    </row>
    <row r="27" spans="1:27" s="112" customFormat="1">
      <c r="A27" s="111"/>
      <c r="B27" s="548" t="s">
        <v>27</v>
      </c>
      <c r="C27" s="556"/>
      <c r="D27" s="557"/>
      <c r="E27" s="566"/>
      <c r="F27" s="567"/>
      <c r="G27" s="513"/>
      <c r="H27" s="513"/>
      <c r="I27" s="710"/>
      <c r="J27" s="694"/>
      <c r="K27" s="712"/>
      <c r="L27" s="701"/>
      <c r="M27" s="701"/>
      <c r="N27" s="701"/>
      <c r="O27" s="710"/>
      <c r="P27" s="694"/>
      <c r="Q27" s="712"/>
      <c r="R27" s="774"/>
      <c r="S27" s="775"/>
      <c r="T27" s="776"/>
      <c r="U27" s="115"/>
    </row>
    <row r="28" spans="1:27" s="112" customFormat="1" ht="15" customHeight="1">
      <c r="A28" s="111"/>
      <c r="B28" s="538" t="s">
        <v>28</v>
      </c>
      <c r="C28" s="553"/>
      <c r="D28" s="554"/>
      <c r="E28" s="541" t="s">
        <v>24</v>
      </c>
      <c r="F28" s="542"/>
      <c r="G28" s="551">
        <v>750</v>
      </c>
      <c r="H28" s="513"/>
      <c r="I28" s="710">
        <v>90</v>
      </c>
      <c r="J28" s="694"/>
      <c r="K28" s="712"/>
      <c r="L28" s="701">
        <v>61</v>
      </c>
      <c r="M28" s="701"/>
      <c r="N28" s="701"/>
      <c r="O28" s="710">
        <v>345</v>
      </c>
      <c r="P28" s="694"/>
      <c r="Q28" s="712"/>
      <c r="R28" s="777">
        <v>261</v>
      </c>
      <c r="S28" s="778"/>
      <c r="T28" s="696"/>
      <c r="U28" s="115">
        <f t="shared" si="0"/>
        <v>0.34799999999999998</v>
      </c>
      <c r="V28" s="381">
        <f>+I28+'mayo 2019   (2)'!O27</f>
        <v>345</v>
      </c>
      <c r="W28" s="374">
        <f t="shared" ref="W28:W29" si="5">+O28-V28</f>
        <v>0</v>
      </c>
      <c r="X28" s="383">
        <f>+L28+'mayo 2019   (2)'!R27</f>
        <v>261</v>
      </c>
      <c r="Y28" s="374">
        <f t="shared" ref="Y28:Y29" si="6">+R28-X28</f>
        <v>0</v>
      </c>
      <c r="Z28" s="375">
        <f t="shared" ref="Z28:Z29" si="7">+X28/G28</f>
        <v>0.34799999999999998</v>
      </c>
      <c r="AA28" s="374">
        <f t="shared" ref="AA28:AA29" si="8">+U28-Z28</f>
        <v>0</v>
      </c>
    </row>
    <row r="29" spans="1:27" s="112" customFormat="1" ht="15" customHeight="1">
      <c r="A29" s="111"/>
      <c r="B29" s="538" t="s">
        <v>29</v>
      </c>
      <c r="C29" s="553"/>
      <c r="D29" s="554"/>
      <c r="E29" s="541" t="s">
        <v>25</v>
      </c>
      <c r="F29" s="542"/>
      <c r="G29" s="551">
        <v>85</v>
      </c>
      <c r="H29" s="513"/>
      <c r="I29" s="710">
        <v>14</v>
      </c>
      <c r="J29" s="694"/>
      <c r="K29" s="712"/>
      <c r="L29" s="701">
        <v>6</v>
      </c>
      <c r="M29" s="701"/>
      <c r="N29" s="701"/>
      <c r="O29" s="710">
        <v>28</v>
      </c>
      <c r="P29" s="694"/>
      <c r="Q29" s="712"/>
      <c r="R29" s="777">
        <v>21</v>
      </c>
      <c r="S29" s="778"/>
      <c r="T29" s="696"/>
      <c r="U29" s="115">
        <f t="shared" si="0"/>
        <v>0.24705882352941178</v>
      </c>
      <c r="V29" s="381">
        <f>+I29+'mayo 2019   (2)'!O28</f>
        <v>28</v>
      </c>
      <c r="W29" s="374">
        <f t="shared" si="5"/>
        <v>0</v>
      </c>
      <c r="X29" s="383">
        <f>+L29+'mayo 2019   (2)'!R28</f>
        <v>21</v>
      </c>
      <c r="Y29" s="374">
        <f t="shared" si="6"/>
        <v>0</v>
      </c>
      <c r="Z29" s="375">
        <f t="shared" si="7"/>
        <v>0.24705882352941178</v>
      </c>
      <c r="AA29" s="374">
        <f t="shared" si="8"/>
        <v>0</v>
      </c>
    </row>
    <row r="30" spans="1:27" s="112" customFormat="1" ht="15" customHeight="1">
      <c r="A30" s="111"/>
      <c r="B30" s="548" t="s">
        <v>30</v>
      </c>
      <c r="C30" s="556"/>
      <c r="D30" s="557"/>
      <c r="E30" s="116"/>
      <c r="F30" s="117"/>
      <c r="G30" s="118"/>
      <c r="H30" s="119"/>
      <c r="I30" s="126"/>
      <c r="J30" s="127"/>
      <c r="K30" s="128"/>
      <c r="L30" s="129"/>
      <c r="M30" s="129"/>
      <c r="N30" s="129"/>
      <c r="O30" s="407"/>
      <c r="P30" s="406"/>
      <c r="Q30" s="408"/>
      <c r="R30" s="779"/>
      <c r="S30" s="779"/>
      <c r="T30" s="779"/>
      <c r="U30" s="115"/>
    </row>
    <row r="31" spans="1:27" s="112" customFormat="1" ht="15" customHeight="1">
      <c r="A31" s="111"/>
      <c r="B31" s="538" t="s">
        <v>28</v>
      </c>
      <c r="C31" s="553"/>
      <c r="D31" s="554"/>
      <c r="E31" s="541" t="s">
        <v>24</v>
      </c>
      <c r="F31" s="542"/>
      <c r="G31" s="551">
        <v>350</v>
      </c>
      <c r="H31" s="513"/>
      <c r="I31" s="710">
        <v>50</v>
      </c>
      <c r="J31" s="694"/>
      <c r="K31" s="712"/>
      <c r="L31" s="701">
        <v>0</v>
      </c>
      <c r="M31" s="701"/>
      <c r="N31" s="701"/>
      <c r="O31" s="710">
        <f>+I31+'mayo 2019   (2)'!O30:Q30</f>
        <v>150</v>
      </c>
      <c r="P31" s="694"/>
      <c r="Q31" s="712"/>
      <c r="R31" s="777">
        <v>0</v>
      </c>
      <c r="S31" s="778"/>
      <c r="T31" s="696"/>
      <c r="U31" s="115">
        <f t="shared" si="0"/>
        <v>0</v>
      </c>
      <c r="V31" s="381">
        <f>+I31+'mayo 2019   (2)'!O30</f>
        <v>150</v>
      </c>
      <c r="W31" s="374">
        <f t="shared" ref="W31:W32" si="9">+O31-V31</f>
        <v>0</v>
      </c>
      <c r="X31" s="383">
        <f>+L31+'mayo 2019   (2)'!R30</f>
        <v>0</v>
      </c>
      <c r="Y31" s="374">
        <f t="shared" ref="Y31:Y32" si="10">+R31-X31</f>
        <v>0</v>
      </c>
      <c r="Z31" s="375">
        <f t="shared" ref="Z31:Z32" si="11">+X31/G31</f>
        <v>0</v>
      </c>
      <c r="AA31" s="374">
        <f t="shared" ref="AA31:AA32" si="12">+U31-Z31</f>
        <v>0</v>
      </c>
    </row>
    <row r="32" spans="1:27" s="112" customFormat="1" ht="15" customHeight="1">
      <c r="A32" s="111"/>
      <c r="B32" s="538" t="s">
        <v>29</v>
      </c>
      <c r="C32" s="553"/>
      <c r="D32" s="554"/>
      <c r="E32" s="541" t="s">
        <v>25</v>
      </c>
      <c r="F32" s="542"/>
      <c r="G32" s="551">
        <v>70</v>
      </c>
      <c r="H32" s="513"/>
      <c r="I32" s="710">
        <v>10</v>
      </c>
      <c r="J32" s="694"/>
      <c r="K32" s="712"/>
      <c r="L32" s="701">
        <v>0</v>
      </c>
      <c r="M32" s="701"/>
      <c r="N32" s="701"/>
      <c r="O32" s="710">
        <f>+I32+'mayo 2019   (2)'!O31:Q31</f>
        <v>30</v>
      </c>
      <c r="P32" s="694"/>
      <c r="Q32" s="712"/>
      <c r="R32" s="777">
        <v>0</v>
      </c>
      <c r="S32" s="778"/>
      <c r="T32" s="696"/>
      <c r="U32" s="115">
        <f t="shared" si="0"/>
        <v>0</v>
      </c>
      <c r="V32" s="381">
        <f>+I32+'mayo 2019   (2)'!O31</f>
        <v>30</v>
      </c>
      <c r="W32" s="374">
        <f t="shared" si="9"/>
        <v>0</v>
      </c>
      <c r="X32" s="383">
        <f>+L32+'mayo 2019   (2)'!R31</f>
        <v>0</v>
      </c>
      <c r="Y32" s="374">
        <f t="shared" si="10"/>
        <v>0</v>
      </c>
      <c r="Z32" s="375">
        <f t="shared" si="11"/>
        <v>0</v>
      </c>
      <c r="AA32" s="374">
        <f t="shared" si="12"/>
        <v>0</v>
      </c>
    </row>
    <row r="33" spans="1:27" s="112" customFormat="1" ht="15" customHeight="1">
      <c r="A33" s="111"/>
      <c r="B33" s="548" t="s">
        <v>57</v>
      </c>
      <c r="C33" s="556"/>
      <c r="D33" s="557"/>
      <c r="E33" s="541"/>
      <c r="F33" s="542"/>
      <c r="G33" s="551"/>
      <c r="H33" s="513"/>
      <c r="I33" s="710"/>
      <c r="J33" s="694"/>
      <c r="K33" s="712"/>
      <c r="L33" s="701"/>
      <c r="M33" s="701"/>
      <c r="N33" s="701"/>
      <c r="O33" s="710"/>
      <c r="P33" s="694"/>
      <c r="Q33" s="712"/>
      <c r="R33" s="694"/>
      <c r="S33" s="694"/>
      <c r="T33" s="694"/>
      <c r="U33" s="115"/>
    </row>
    <row r="34" spans="1:27" s="112" customFormat="1">
      <c r="A34" s="111"/>
      <c r="B34" s="538" t="s">
        <v>28</v>
      </c>
      <c r="C34" s="553"/>
      <c r="D34" s="554"/>
      <c r="E34" s="541" t="s">
        <v>24</v>
      </c>
      <c r="F34" s="542"/>
      <c r="G34" s="551">
        <v>350</v>
      </c>
      <c r="H34" s="513"/>
      <c r="I34" s="710">
        <v>100</v>
      </c>
      <c r="J34" s="694"/>
      <c r="K34" s="712"/>
      <c r="L34" s="701">
        <v>40</v>
      </c>
      <c r="M34" s="701"/>
      <c r="N34" s="701"/>
      <c r="O34" s="710">
        <v>300</v>
      </c>
      <c r="P34" s="694"/>
      <c r="Q34" s="712"/>
      <c r="R34" s="694">
        <v>188</v>
      </c>
      <c r="S34" s="694"/>
      <c r="T34" s="694"/>
      <c r="U34" s="115">
        <f t="shared" si="0"/>
        <v>0.53714285714285714</v>
      </c>
      <c r="V34" s="381">
        <f>+I34+'mayo 2019   (2)'!O33</f>
        <v>300</v>
      </c>
      <c r="W34" s="374">
        <f t="shared" ref="W34:W35" si="13">+O34-V34</f>
        <v>0</v>
      </c>
      <c r="X34" s="383">
        <f>+L34+'mayo 2019   (2)'!R33</f>
        <v>188</v>
      </c>
      <c r="Y34" s="374">
        <f t="shared" ref="Y34:Y35" si="14">+R34-X34</f>
        <v>0</v>
      </c>
      <c r="Z34" s="375">
        <f t="shared" ref="Z34:Z35" si="15">+X34/G34</f>
        <v>0.53714285714285714</v>
      </c>
      <c r="AA34" s="374">
        <f t="shared" ref="AA34:AA35" si="16">+U34-Z34</f>
        <v>0</v>
      </c>
    </row>
    <row r="35" spans="1:27" s="112" customFormat="1" ht="15" customHeight="1">
      <c r="A35" s="111"/>
      <c r="B35" s="538" t="s">
        <v>29</v>
      </c>
      <c r="C35" s="553"/>
      <c r="D35" s="554"/>
      <c r="E35" s="541" t="s">
        <v>25</v>
      </c>
      <c r="F35" s="542"/>
      <c r="G35" s="562">
        <v>120</v>
      </c>
      <c r="H35" s="563"/>
      <c r="I35" s="710">
        <v>30</v>
      </c>
      <c r="J35" s="696"/>
      <c r="K35" s="711"/>
      <c r="L35" s="701">
        <v>8</v>
      </c>
      <c r="M35" s="701"/>
      <c r="N35" s="701"/>
      <c r="O35" s="710">
        <v>90</v>
      </c>
      <c r="P35" s="696"/>
      <c r="Q35" s="711"/>
      <c r="R35" s="694">
        <v>11</v>
      </c>
      <c r="S35" s="696"/>
      <c r="T35" s="696"/>
      <c r="U35" s="115">
        <f t="shared" si="0"/>
        <v>9.166666666666666E-2</v>
      </c>
      <c r="V35" s="381">
        <f>+I35+'mayo 2019   (2)'!O34</f>
        <v>90</v>
      </c>
      <c r="W35" s="374">
        <f t="shared" si="13"/>
        <v>0</v>
      </c>
      <c r="X35" s="383">
        <f>+L35+'mayo 2019   (2)'!R34</f>
        <v>11</v>
      </c>
      <c r="Y35" s="374">
        <f t="shared" si="14"/>
        <v>0</v>
      </c>
      <c r="Z35" s="375">
        <f t="shared" si="15"/>
        <v>9.166666666666666E-2</v>
      </c>
      <c r="AA35" s="374">
        <f t="shared" si="16"/>
        <v>0</v>
      </c>
    </row>
    <row r="36" spans="1:27" s="112" customFormat="1">
      <c r="A36" s="111"/>
      <c r="B36" s="548" t="s">
        <v>31</v>
      </c>
      <c r="C36" s="556"/>
      <c r="D36" s="557"/>
      <c r="E36" s="541"/>
      <c r="F36" s="542"/>
      <c r="G36" s="551"/>
      <c r="H36" s="513"/>
      <c r="I36" s="710"/>
      <c r="J36" s="694"/>
      <c r="K36" s="712"/>
      <c r="L36" s="701"/>
      <c r="M36" s="701"/>
      <c r="N36" s="701"/>
      <c r="O36" s="710"/>
      <c r="P36" s="694"/>
      <c r="Q36" s="712"/>
      <c r="R36" s="694"/>
      <c r="S36" s="694"/>
      <c r="T36" s="694"/>
      <c r="U36" s="115"/>
    </row>
    <row r="37" spans="1:27" s="112" customFormat="1">
      <c r="A37" s="111"/>
      <c r="B37" s="538" t="s">
        <v>32</v>
      </c>
      <c r="C37" s="553"/>
      <c r="D37" s="554"/>
      <c r="E37" s="541" t="s">
        <v>25</v>
      </c>
      <c r="F37" s="542"/>
      <c r="G37" s="551">
        <v>6</v>
      </c>
      <c r="H37" s="513"/>
      <c r="I37" s="710">
        <v>1</v>
      </c>
      <c r="J37" s="694"/>
      <c r="K37" s="712"/>
      <c r="L37" s="701">
        <v>0</v>
      </c>
      <c r="M37" s="701"/>
      <c r="N37" s="701"/>
      <c r="O37" s="710">
        <f>+I37+'mayo 2019   (2)'!O36:Q36</f>
        <v>2</v>
      </c>
      <c r="P37" s="694"/>
      <c r="Q37" s="712"/>
      <c r="R37" s="694">
        <v>5</v>
      </c>
      <c r="S37" s="694"/>
      <c r="T37" s="694"/>
      <c r="U37" s="115">
        <f t="shared" si="0"/>
        <v>0.83333333333333337</v>
      </c>
      <c r="V37" s="381">
        <f>+I37+'mayo 2019   (2)'!O36</f>
        <v>2</v>
      </c>
      <c r="W37" s="374">
        <f>+O37-V37</f>
        <v>0</v>
      </c>
      <c r="X37" s="383">
        <f>+L37+'mayo 2019   (2)'!R36</f>
        <v>5</v>
      </c>
      <c r="Y37" s="374">
        <f>+R37-X37</f>
        <v>0</v>
      </c>
      <c r="Z37" s="375">
        <f>+X37/G37</f>
        <v>0.83333333333333337</v>
      </c>
      <c r="AA37" s="374">
        <f>+U37-Z37</f>
        <v>0</v>
      </c>
    </row>
    <row r="38" spans="1:27" s="112" customFormat="1">
      <c r="A38" s="111"/>
      <c r="B38" s="548" t="s">
        <v>33</v>
      </c>
      <c r="C38" s="556"/>
      <c r="D38" s="557"/>
      <c r="E38" s="541"/>
      <c r="F38" s="558"/>
      <c r="G38" s="513"/>
      <c r="H38" s="514"/>
      <c r="I38" s="710"/>
      <c r="J38" s="696"/>
      <c r="K38" s="711"/>
      <c r="L38" s="701"/>
      <c r="M38" s="709"/>
      <c r="N38" s="709"/>
      <c r="O38" s="710"/>
      <c r="P38" s="696"/>
      <c r="Q38" s="711"/>
      <c r="R38" s="694"/>
      <c r="S38" s="696"/>
      <c r="T38" s="696"/>
      <c r="U38" s="115"/>
    </row>
    <row r="39" spans="1:27" s="112" customFormat="1" ht="14.25" customHeight="1">
      <c r="A39" s="111"/>
      <c r="B39" s="538" t="s">
        <v>59</v>
      </c>
      <c r="C39" s="553"/>
      <c r="D39" s="554"/>
      <c r="E39" s="541" t="s">
        <v>25</v>
      </c>
      <c r="F39" s="542"/>
      <c r="G39" s="551">
        <v>12</v>
      </c>
      <c r="H39" s="513"/>
      <c r="I39" s="710">
        <v>1</v>
      </c>
      <c r="J39" s="694"/>
      <c r="K39" s="712"/>
      <c r="L39" s="700">
        <v>1</v>
      </c>
      <c r="M39" s="701"/>
      <c r="N39" s="713"/>
      <c r="O39" s="710">
        <v>6</v>
      </c>
      <c r="P39" s="694"/>
      <c r="Q39" s="712"/>
      <c r="R39" s="710">
        <v>6</v>
      </c>
      <c r="S39" s="694"/>
      <c r="T39" s="712"/>
      <c r="U39" s="115">
        <f t="shared" si="0"/>
        <v>0.5</v>
      </c>
      <c r="V39" s="381">
        <f>+I39+'mayo 2019   (2)'!O38</f>
        <v>6</v>
      </c>
      <c r="W39" s="374">
        <f t="shared" ref="W39:W40" si="17">+O39-V39</f>
        <v>0</v>
      </c>
      <c r="X39" s="383">
        <f>+L39+'mayo 2019   (2)'!R38</f>
        <v>6</v>
      </c>
      <c r="Y39" s="374">
        <f t="shared" ref="Y39:Y40" si="18">+R39-X39</f>
        <v>0</v>
      </c>
      <c r="Z39" s="375">
        <f t="shared" ref="Z39:Z40" si="19">+X39/G39</f>
        <v>0.5</v>
      </c>
      <c r="AA39" s="374">
        <f t="shared" ref="AA39:AA40" si="20">+U39-Z39</f>
        <v>0</v>
      </c>
    </row>
    <row r="40" spans="1:27" s="112" customFormat="1">
      <c r="A40" s="111"/>
      <c r="B40" s="538" t="s">
        <v>34</v>
      </c>
      <c r="C40" s="553"/>
      <c r="D40" s="554"/>
      <c r="E40" s="541" t="s">
        <v>25</v>
      </c>
      <c r="F40" s="542"/>
      <c r="G40" s="551">
        <v>12</v>
      </c>
      <c r="H40" s="513"/>
      <c r="I40" s="710">
        <v>1</v>
      </c>
      <c r="J40" s="694"/>
      <c r="K40" s="712"/>
      <c r="L40" s="701">
        <v>1</v>
      </c>
      <c r="M40" s="701"/>
      <c r="N40" s="701"/>
      <c r="O40" s="710">
        <v>6</v>
      </c>
      <c r="P40" s="694"/>
      <c r="Q40" s="712"/>
      <c r="R40" s="694">
        <v>6</v>
      </c>
      <c r="S40" s="694"/>
      <c r="T40" s="694"/>
      <c r="U40" s="115">
        <f t="shared" si="0"/>
        <v>0.5</v>
      </c>
      <c r="V40" s="381">
        <f>+I40+'mayo 2019   (2)'!O39</f>
        <v>6</v>
      </c>
      <c r="W40" s="374">
        <f t="shared" si="17"/>
        <v>0</v>
      </c>
      <c r="X40" s="383">
        <f>+L40+'mayo 2019   (2)'!R39</f>
        <v>6</v>
      </c>
      <c r="Y40" s="374">
        <f t="shared" si="18"/>
        <v>0</v>
      </c>
      <c r="Z40" s="375">
        <f t="shared" si="19"/>
        <v>0.5</v>
      </c>
      <c r="AA40" s="374">
        <f t="shared" si="20"/>
        <v>0</v>
      </c>
    </row>
    <row r="41" spans="1:27" s="112" customFormat="1">
      <c r="A41" s="111"/>
      <c r="B41" s="548" t="s">
        <v>35</v>
      </c>
      <c r="C41" s="549"/>
      <c r="D41" s="550"/>
      <c r="E41" s="541"/>
      <c r="F41" s="542"/>
      <c r="G41" s="513"/>
      <c r="H41" s="514"/>
      <c r="I41" s="710"/>
      <c r="J41" s="696"/>
      <c r="K41" s="711"/>
      <c r="L41" s="701"/>
      <c r="M41" s="709"/>
      <c r="N41" s="709"/>
      <c r="O41" s="710"/>
      <c r="P41" s="696"/>
      <c r="Q41" s="711"/>
      <c r="R41" s="668"/>
      <c r="S41" s="666"/>
      <c r="T41" s="666"/>
      <c r="U41" s="115"/>
    </row>
    <row r="42" spans="1:27" s="112" customFormat="1" ht="15.75" thickBot="1">
      <c r="A42" s="111"/>
      <c r="B42" s="538" t="s">
        <v>35</v>
      </c>
      <c r="C42" s="539"/>
      <c r="D42" s="540"/>
      <c r="E42" s="541" t="s">
        <v>25</v>
      </c>
      <c r="F42" s="542"/>
      <c r="G42" s="513">
        <v>1</v>
      </c>
      <c r="H42" s="514"/>
      <c r="I42" s="706">
        <v>0</v>
      </c>
      <c r="J42" s="707"/>
      <c r="K42" s="708"/>
      <c r="L42" s="701">
        <v>0</v>
      </c>
      <c r="M42" s="709"/>
      <c r="N42" s="709"/>
      <c r="O42" s="706">
        <v>0</v>
      </c>
      <c r="P42" s="707"/>
      <c r="Q42" s="708"/>
      <c r="R42" s="720">
        <v>0</v>
      </c>
      <c r="S42" s="680"/>
      <c r="T42" s="680"/>
      <c r="U42" s="115">
        <f t="shared" si="0"/>
        <v>0</v>
      </c>
      <c r="V42" s="381">
        <f>+I42+'mayo 2019   (2)'!O41</f>
        <v>0</v>
      </c>
      <c r="W42" s="374">
        <f>+O42-V42</f>
        <v>0</v>
      </c>
      <c r="X42" s="383">
        <f>+L42+'mayo 2019   (2)'!R41</f>
        <v>0</v>
      </c>
      <c r="Y42" s="374">
        <f>+R42-X42</f>
        <v>0</v>
      </c>
      <c r="Z42" s="375">
        <f>+X42/G42</f>
        <v>0</v>
      </c>
      <c r="AA42" s="374">
        <f>+U42-Z42</f>
        <v>0</v>
      </c>
    </row>
    <row r="43" spans="1:27" ht="15.75" thickBot="1">
      <c r="A43" s="47"/>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47"/>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47"/>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47"/>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15.75" thickBot="1">
      <c r="A48" s="47"/>
      <c r="B48" s="523"/>
      <c r="C48" s="524"/>
      <c r="D48" s="524"/>
      <c r="E48" s="524"/>
      <c r="F48" s="525"/>
      <c r="G48" s="533"/>
      <c r="H48" s="534"/>
      <c r="I48" s="39" t="s">
        <v>41</v>
      </c>
      <c r="J48" s="37" t="s">
        <v>42</v>
      </c>
      <c r="K48" s="37" t="s">
        <v>43</v>
      </c>
      <c r="L48" s="39" t="s">
        <v>41</v>
      </c>
      <c r="M48" s="37" t="s">
        <v>42</v>
      </c>
      <c r="N48" s="40" t="s">
        <v>43</v>
      </c>
      <c r="O48" s="14" t="s">
        <v>41</v>
      </c>
      <c r="P48" s="39" t="s">
        <v>42</v>
      </c>
      <c r="Q48" s="15" t="s">
        <v>43</v>
      </c>
      <c r="R48" s="16" t="s">
        <v>41</v>
      </c>
      <c r="S48" s="38" t="s">
        <v>42</v>
      </c>
      <c r="T48" s="37" t="s">
        <v>43</v>
      </c>
      <c r="U48" s="509"/>
      <c r="V48" s="608"/>
      <c r="W48" s="609"/>
      <c r="X48" s="608"/>
      <c r="Y48" s="609"/>
      <c r="Z48" s="608"/>
      <c r="AA48" s="609"/>
    </row>
    <row r="49" spans="1:27" ht="15.75" thickBot="1">
      <c r="A49" s="47"/>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s="108" customFormat="1" ht="15.75" thickBot="1">
      <c r="A50" s="4"/>
      <c r="B50" s="510" t="s">
        <v>22</v>
      </c>
      <c r="C50" s="511"/>
      <c r="D50" s="511"/>
      <c r="E50" s="511"/>
      <c r="F50" s="511"/>
      <c r="G50" s="512"/>
      <c r="H50" s="512"/>
      <c r="I50" s="100"/>
      <c r="J50" s="100"/>
      <c r="K50" s="100"/>
      <c r="L50" s="100"/>
      <c r="M50" s="100"/>
      <c r="N50" s="100"/>
      <c r="O50" s="100"/>
      <c r="P50" s="100"/>
      <c r="Q50" s="100"/>
      <c r="R50" s="100"/>
      <c r="S50" s="100"/>
      <c r="T50" s="100"/>
      <c r="U50" s="104"/>
      <c r="V50" s="345"/>
      <c r="W50" s="345"/>
      <c r="X50" s="345"/>
      <c r="Y50" s="345"/>
      <c r="Z50" s="345"/>
      <c r="AA50" s="345"/>
    </row>
    <row r="51" spans="1:27" ht="36" customHeight="1">
      <c r="A51" s="4"/>
      <c r="B51" s="417" t="s">
        <v>88</v>
      </c>
      <c r="C51" s="502"/>
      <c r="D51" s="502"/>
      <c r="E51" s="502"/>
      <c r="F51" s="419"/>
      <c r="G51" s="643">
        <v>5000</v>
      </c>
      <c r="H51" s="644"/>
      <c r="I51" s="205"/>
      <c r="J51" s="206"/>
      <c r="K51" s="207"/>
      <c r="L51" s="208"/>
      <c r="M51" s="207"/>
      <c r="N51" s="208"/>
      <c r="O51" s="207"/>
      <c r="P51" s="208"/>
      <c r="Q51" s="207"/>
      <c r="R51" s="208"/>
      <c r="S51" s="207"/>
      <c r="T51" s="208"/>
      <c r="U51" s="29"/>
      <c r="V51" s="376">
        <f>+J51+'mayo 2019   (2)'!P50</f>
        <v>0</v>
      </c>
      <c r="W51" s="377">
        <f t="shared" ref="W51" si="21">+P51-V51</f>
        <v>0</v>
      </c>
      <c r="X51" s="377">
        <f>+M51+'mayo 2019   (2)'!S50</f>
        <v>0</v>
      </c>
      <c r="Y51" s="377">
        <f>+S51-X51</f>
        <v>0</v>
      </c>
      <c r="Z51" s="375">
        <f t="shared" ref="Z51" si="22">+X51/G51</f>
        <v>0</v>
      </c>
      <c r="AA51" s="382">
        <f>+U51-Z51</f>
        <v>0</v>
      </c>
    </row>
    <row r="52" spans="1:27" ht="21.75" customHeight="1">
      <c r="A52" s="4"/>
      <c r="B52" s="417" t="s">
        <v>89</v>
      </c>
      <c r="C52" s="418"/>
      <c r="D52" s="418"/>
      <c r="E52" s="418"/>
      <c r="F52" s="419"/>
      <c r="G52" s="640">
        <v>138000</v>
      </c>
      <c r="H52" s="641"/>
      <c r="I52" s="176"/>
      <c r="J52" s="41">
        <v>11500</v>
      </c>
      <c r="K52" s="203"/>
      <c r="L52" s="57"/>
      <c r="M52" s="51">
        <v>10520.19</v>
      </c>
      <c r="N52" s="57">
        <v>0</v>
      </c>
      <c r="O52" s="146">
        <v>0</v>
      </c>
      <c r="P52" s="139">
        <v>69000</v>
      </c>
      <c r="Q52" s="146">
        <v>0</v>
      </c>
      <c r="R52" s="146">
        <v>0</v>
      </c>
      <c r="S52" s="139">
        <f>+M52+'mayo 2019   (2)'!S51</f>
        <v>62813.73</v>
      </c>
      <c r="T52" s="146">
        <v>0</v>
      </c>
      <c r="U52" s="18">
        <f>S52*100/G52/100</f>
        <v>0.45517195652173909</v>
      </c>
      <c r="V52" s="376">
        <f>+J52+'mayo 2019   (2)'!P51</f>
        <v>69000</v>
      </c>
      <c r="W52" s="377">
        <f t="shared" ref="W52" si="23">+P52-V52</f>
        <v>0</v>
      </c>
      <c r="X52" s="377">
        <f>+M52+'mayo 2019   (2)'!S51</f>
        <v>62813.73</v>
      </c>
      <c r="Y52" s="377">
        <f>+S52-X52</f>
        <v>0</v>
      </c>
      <c r="Z52" s="375">
        <f t="shared" ref="Z52" si="24">+X52/G52</f>
        <v>0.45517195652173914</v>
      </c>
      <c r="AA52" s="382">
        <f>+U52-Z52</f>
        <v>0</v>
      </c>
    </row>
    <row r="53" spans="1:27">
      <c r="A53" s="4"/>
      <c r="B53" s="417" t="s">
        <v>90</v>
      </c>
      <c r="C53" s="418"/>
      <c r="D53" s="418"/>
      <c r="E53" s="418"/>
      <c r="F53" s="419"/>
      <c r="G53" s="640">
        <v>6500</v>
      </c>
      <c r="H53" s="641"/>
      <c r="I53" s="174"/>
      <c r="J53" s="175"/>
      <c r="K53" s="203"/>
      <c r="L53" s="57"/>
      <c r="M53" s="203"/>
      <c r="N53" s="57"/>
      <c r="O53" s="203"/>
      <c r="P53" s="57"/>
      <c r="Q53" s="203"/>
      <c r="R53" s="57"/>
      <c r="S53" s="203"/>
      <c r="T53" s="57"/>
      <c r="U53" s="19"/>
      <c r="V53" s="376">
        <f>+J53+'mayo 2019   (2)'!P52</f>
        <v>0</v>
      </c>
      <c r="W53" s="377">
        <f t="shared" ref="W53:W69" si="25">+P53-V53</f>
        <v>0</v>
      </c>
      <c r="X53" s="377">
        <f>+M53+'mayo 2019   (2)'!S52</f>
        <v>0</v>
      </c>
      <c r="Y53" s="377">
        <f t="shared" ref="Y53:Y69" si="26">+S53-X53</f>
        <v>0</v>
      </c>
      <c r="Z53" s="375">
        <f t="shared" ref="Z53:Z69" si="27">+X53/G53</f>
        <v>0</v>
      </c>
      <c r="AA53" s="382">
        <f t="shared" ref="AA53:AA69" si="28">+U53-Z53</f>
        <v>0</v>
      </c>
    </row>
    <row r="54" spans="1:27">
      <c r="A54" s="4"/>
      <c r="B54" s="417" t="s">
        <v>91</v>
      </c>
      <c r="C54" s="418"/>
      <c r="D54" s="418"/>
      <c r="E54" s="418"/>
      <c r="F54" s="419"/>
      <c r="G54" s="640">
        <v>6000</v>
      </c>
      <c r="H54" s="641"/>
      <c r="I54" s="174"/>
      <c r="J54" s="175"/>
      <c r="K54" s="203"/>
      <c r="L54" s="57"/>
      <c r="M54" s="203"/>
      <c r="N54" s="57"/>
      <c r="O54" s="203"/>
      <c r="P54" s="57"/>
      <c r="Q54" s="203"/>
      <c r="R54" s="57"/>
      <c r="S54" s="203"/>
      <c r="T54" s="57"/>
      <c r="U54" s="19"/>
      <c r="V54" s="376">
        <f>+J54+'mayo 2019   (2)'!P53</f>
        <v>0</v>
      </c>
      <c r="W54" s="377">
        <f t="shared" si="25"/>
        <v>0</v>
      </c>
      <c r="X54" s="377">
        <f>+M54+'mayo 2019   (2)'!S53</f>
        <v>0</v>
      </c>
      <c r="Y54" s="377">
        <f t="shared" si="26"/>
        <v>0</v>
      </c>
      <c r="Z54" s="375">
        <f t="shared" si="27"/>
        <v>0</v>
      </c>
      <c r="AA54" s="382">
        <f t="shared" si="28"/>
        <v>0</v>
      </c>
    </row>
    <row r="55" spans="1:27">
      <c r="A55" s="4"/>
      <c r="B55" s="417" t="s">
        <v>92</v>
      </c>
      <c r="C55" s="418"/>
      <c r="D55" s="418"/>
      <c r="E55" s="418"/>
      <c r="F55" s="419"/>
      <c r="G55" s="640">
        <v>83028</v>
      </c>
      <c r="H55" s="641"/>
      <c r="I55" s="174"/>
      <c r="J55" s="151">
        <v>8471.5000000000073</v>
      </c>
      <c r="K55" s="203"/>
      <c r="L55" s="57"/>
      <c r="M55" s="203"/>
      <c r="N55" s="57"/>
      <c r="O55" s="203"/>
      <c r="P55" s="57">
        <v>35829.400000000009</v>
      </c>
      <c r="Q55" s="203"/>
      <c r="R55" s="57"/>
      <c r="S55" s="203"/>
      <c r="T55" s="57"/>
      <c r="U55" s="19"/>
      <c r="V55" s="376">
        <f>+J55+'mayo 2019   (2)'!P54</f>
        <v>35829.400000000009</v>
      </c>
      <c r="W55" s="377">
        <f t="shared" si="25"/>
        <v>0</v>
      </c>
      <c r="X55" s="377">
        <f>+M55+'mayo 2019   (2)'!S54</f>
        <v>0</v>
      </c>
      <c r="Y55" s="377">
        <f t="shared" si="26"/>
        <v>0</v>
      </c>
      <c r="Z55" s="375">
        <f t="shared" si="27"/>
        <v>0</v>
      </c>
      <c r="AA55" s="382">
        <f t="shared" si="28"/>
        <v>0</v>
      </c>
    </row>
    <row r="56" spans="1:27">
      <c r="A56" s="4"/>
      <c r="B56" s="417" t="s">
        <v>93</v>
      </c>
      <c r="C56" s="418"/>
      <c r="D56" s="418"/>
      <c r="E56" s="418"/>
      <c r="F56" s="419"/>
      <c r="G56" s="640">
        <v>30500</v>
      </c>
      <c r="H56" s="641"/>
      <c r="I56" s="174"/>
      <c r="J56" s="175"/>
      <c r="K56" s="203"/>
      <c r="L56" s="57"/>
      <c r="M56" s="203"/>
      <c r="N56" s="57"/>
      <c r="O56" s="203"/>
      <c r="P56" s="57"/>
      <c r="Q56" s="203"/>
      <c r="R56" s="57"/>
      <c r="S56" s="203"/>
      <c r="T56" s="57"/>
      <c r="U56" s="19"/>
      <c r="V56" s="376">
        <f>+J56+'mayo 2019   (2)'!P55</f>
        <v>0</v>
      </c>
      <c r="W56" s="377">
        <f t="shared" si="25"/>
        <v>0</v>
      </c>
      <c r="X56" s="377">
        <f>+M56+'mayo 2019   (2)'!S55</f>
        <v>0</v>
      </c>
      <c r="Y56" s="377">
        <f t="shared" si="26"/>
        <v>0</v>
      </c>
      <c r="Z56" s="375">
        <f t="shared" si="27"/>
        <v>0</v>
      </c>
      <c r="AA56" s="382">
        <f t="shared" si="28"/>
        <v>0</v>
      </c>
    </row>
    <row r="57" spans="1:27">
      <c r="A57" s="4"/>
      <c r="B57" s="417" t="s">
        <v>94</v>
      </c>
      <c r="C57" s="418"/>
      <c r="D57" s="418"/>
      <c r="E57" s="418"/>
      <c r="F57" s="419"/>
      <c r="G57" s="640">
        <v>1900.23</v>
      </c>
      <c r="H57" s="641"/>
      <c r="I57" s="174"/>
      <c r="J57" s="151">
        <v>1900.23</v>
      </c>
      <c r="K57" s="203"/>
      <c r="L57" s="57"/>
      <c r="M57" s="203"/>
      <c r="N57" s="57"/>
      <c r="O57" s="203"/>
      <c r="P57" s="57">
        <v>1900.23</v>
      </c>
      <c r="Q57" s="203"/>
      <c r="R57" s="57"/>
      <c r="S57" s="203"/>
      <c r="T57" s="57"/>
      <c r="U57" s="19"/>
      <c r="V57" s="376">
        <f>+J57+'mayo 2019   (2)'!P56</f>
        <v>1900.23</v>
      </c>
      <c r="W57" s="377">
        <f t="shared" si="25"/>
        <v>0</v>
      </c>
      <c r="X57" s="377">
        <f>+M57+'mayo 2019   (2)'!S56</f>
        <v>0</v>
      </c>
      <c r="Y57" s="377">
        <f t="shared" si="26"/>
        <v>0</v>
      </c>
      <c r="Z57" s="375">
        <f t="shared" si="27"/>
        <v>0</v>
      </c>
      <c r="AA57" s="382">
        <f t="shared" si="28"/>
        <v>0</v>
      </c>
    </row>
    <row r="58" spans="1:27">
      <c r="A58" s="4"/>
      <c r="B58" s="417" t="s">
        <v>95</v>
      </c>
      <c r="C58" s="418"/>
      <c r="D58" s="418"/>
      <c r="E58" s="418"/>
      <c r="F58" s="419"/>
      <c r="G58" s="640">
        <v>1500</v>
      </c>
      <c r="H58" s="641"/>
      <c r="I58" s="174"/>
      <c r="J58" s="175"/>
      <c r="K58" s="203"/>
      <c r="L58" s="57"/>
      <c r="M58" s="203"/>
      <c r="N58" s="57"/>
      <c r="O58" s="203"/>
      <c r="P58" s="57">
        <v>1500</v>
      </c>
      <c r="Q58" s="203"/>
      <c r="R58" s="57"/>
      <c r="S58" s="203"/>
      <c r="T58" s="57"/>
      <c r="U58" s="19"/>
      <c r="V58" s="376">
        <f>+J58+'mayo 2019   (2)'!P57</f>
        <v>1500</v>
      </c>
      <c r="W58" s="377">
        <f t="shared" si="25"/>
        <v>0</v>
      </c>
      <c r="X58" s="377">
        <f>+M58+'mayo 2019   (2)'!S57</f>
        <v>0</v>
      </c>
      <c r="Y58" s="377">
        <f t="shared" si="26"/>
        <v>0</v>
      </c>
      <c r="Z58" s="375">
        <f t="shared" si="27"/>
        <v>0</v>
      </c>
      <c r="AA58" s="382">
        <f t="shared" si="28"/>
        <v>0</v>
      </c>
    </row>
    <row r="59" spans="1:27">
      <c r="A59" s="4"/>
      <c r="B59" s="417" t="s">
        <v>96</v>
      </c>
      <c r="C59" s="418"/>
      <c r="D59" s="418"/>
      <c r="E59" s="418"/>
      <c r="F59" s="419"/>
      <c r="G59" s="640">
        <v>1362</v>
      </c>
      <c r="H59" s="641"/>
      <c r="I59" s="174"/>
      <c r="J59" s="175"/>
      <c r="K59" s="203"/>
      <c r="L59" s="57"/>
      <c r="M59" s="203"/>
      <c r="N59" s="57"/>
      <c r="O59" s="203"/>
      <c r="P59" s="57"/>
      <c r="Q59" s="203"/>
      <c r="R59" s="57"/>
      <c r="S59" s="203"/>
      <c r="T59" s="57"/>
      <c r="U59" s="19"/>
      <c r="V59" s="376">
        <f>+J59+'mayo 2019   (2)'!P58</f>
        <v>0</v>
      </c>
      <c r="W59" s="377">
        <f t="shared" si="25"/>
        <v>0</v>
      </c>
      <c r="X59" s="377">
        <f>+M59+'mayo 2019   (2)'!S58</f>
        <v>0</v>
      </c>
      <c r="Y59" s="377">
        <f t="shared" si="26"/>
        <v>0</v>
      </c>
      <c r="Z59" s="375">
        <f t="shared" si="27"/>
        <v>0</v>
      </c>
      <c r="AA59" s="382">
        <f t="shared" si="28"/>
        <v>0</v>
      </c>
    </row>
    <row r="60" spans="1:27">
      <c r="A60" s="4"/>
      <c r="B60" s="417" t="s">
        <v>97</v>
      </c>
      <c r="C60" s="418"/>
      <c r="D60" s="418"/>
      <c r="E60" s="418"/>
      <c r="F60" s="419"/>
      <c r="G60" s="640">
        <v>3500</v>
      </c>
      <c r="H60" s="641"/>
      <c r="I60" s="174"/>
      <c r="J60" s="151">
        <v>3500</v>
      </c>
      <c r="K60" s="203"/>
      <c r="L60" s="57"/>
      <c r="M60" s="203"/>
      <c r="N60" s="57"/>
      <c r="O60" s="203"/>
      <c r="P60" s="57">
        <v>3500</v>
      </c>
      <c r="Q60" s="203"/>
      <c r="R60" s="57"/>
      <c r="S60" s="203"/>
      <c r="T60" s="57"/>
      <c r="U60" s="19"/>
      <c r="V60" s="376">
        <f>+J60+'mayo 2019   (2)'!P59</f>
        <v>3500</v>
      </c>
      <c r="W60" s="377">
        <f t="shared" si="25"/>
        <v>0</v>
      </c>
      <c r="X60" s="377">
        <f>+M60+'mayo 2019   (2)'!S59</f>
        <v>0</v>
      </c>
      <c r="Y60" s="377">
        <f t="shared" si="26"/>
        <v>0</v>
      </c>
      <c r="Z60" s="375">
        <f t="shared" si="27"/>
        <v>0</v>
      </c>
      <c r="AA60" s="382">
        <f t="shared" si="28"/>
        <v>0</v>
      </c>
    </row>
    <row r="61" spans="1:27">
      <c r="A61" s="4"/>
      <c r="B61" s="417" t="s">
        <v>98</v>
      </c>
      <c r="C61" s="418"/>
      <c r="D61" s="418"/>
      <c r="E61" s="418"/>
      <c r="F61" s="419"/>
      <c r="G61" s="640">
        <v>19000</v>
      </c>
      <c r="H61" s="641"/>
      <c r="I61" s="174"/>
      <c r="J61" s="151">
        <v>3500</v>
      </c>
      <c r="K61" s="203"/>
      <c r="L61" s="57"/>
      <c r="M61" s="203"/>
      <c r="N61" s="57"/>
      <c r="O61" s="203"/>
      <c r="P61" s="57">
        <v>5500</v>
      </c>
      <c r="Q61" s="203"/>
      <c r="R61" s="57"/>
      <c r="S61" s="203"/>
      <c r="T61" s="57"/>
      <c r="U61" s="19"/>
      <c r="V61" s="376">
        <f>+J61+'mayo 2019   (2)'!P60</f>
        <v>5500</v>
      </c>
      <c r="W61" s="377">
        <f t="shared" si="25"/>
        <v>0</v>
      </c>
      <c r="X61" s="377">
        <f>+M61+'mayo 2019   (2)'!S60</f>
        <v>0</v>
      </c>
      <c r="Y61" s="377">
        <f t="shared" si="26"/>
        <v>0</v>
      </c>
      <c r="Z61" s="375">
        <f t="shared" si="27"/>
        <v>0</v>
      </c>
      <c r="AA61" s="382">
        <f t="shared" si="28"/>
        <v>0</v>
      </c>
    </row>
    <row r="62" spans="1:27">
      <c r="A62" s="4"/>
      <c r="B62" s="417" t="s">
        <v>99</v>
      </c>
      <c r="C62" s="418"/>
      <c r="D62" s="418"/>
      <c r="E62" s="418"/>
      <c r="F62" s="419"/>
      <c r="G62" s="640">
        <v>0</v>
      </c>
      <c r="H62" s="641"/>
      <c r="I62" s="174"/>
      <c r="J62" s="175"/>
      <c r="K62" s="209"/>
      <c r="L62" s="210"/>
      <c r="M62" s="209"/>
      <c r="N62" s="210"/>
      <c r="O62" s="209"/>
      <c r="P62" s="210"/>
      <c r="Q62" s="209"/>
      <c r="R62" s="210"/>
      <c r="S62" s="209"/>
      <c r="T62" s="210"/>
      <c r="U62" s="30"/>
      <c r="V62" s="376">
        <f>+J62+'mayo 2019   (2)'!P61</f>
        <v>0</v>
      </c>
      <c r="W62" s="377">
        <f t="shared" si="25"/>
        <v>0</v>
      </c>
      <c r="X62" s="377">
        <f>+M62+'mayo 2019   (2)'!S61</f>
        <v>0</v>
      </c>
      <c r="Y62" s="377">
        <f t="shared" si="26"/>
        <v>0</v>
      </c>
      <c r="Z62" s="375">
        <v>0</v>
      </c>
      <c r="AA62" s="382">
        <f t="shared" si="28"/>
        <v>0</v>
      </c>
    </row>
    <row r="63" spans="1:27">
      <c r="A63" s="4"/>
      <c r="B63" s="417" t="s">
        <v>100</v>
      </c>
      <c r="C63" s="418"/>
      <c r="D63" s="418"/>
      <c r="E63" s="418"/>
      <c r="F63" s="419"/>
      <c r="G63" s="640">
        <v>228000</v>
      </c>
      <c r="H63" s="641"/>
      <c r="I63" s="176"/>
      <c r="J63" s="41">
        <v>19000</v>
      </c>
      <c r="K63" s="203"/>
      <c r="L63" s="57"/>
      <c r="M63" s="203">
        <v>18960.990000000002</v>
      </c>
      <c r="N63" s="57">
        <v>0</v>
      </c>
      <c r="O63" s="146">
        <v>0</v>
      </c>
      <c r="P63" s="139">
        <v>114000</v>
      </c>
      <c r="Q63" s="146">
        <v>0</v>
      </c>
      <c r="R63" s="146">
        <v>0</v>
      </c>
      <c r="S63" s="146">
        <f>+M63+'mayo 2019   (2)'!S62</f>
        <v>103522.82</v>
      </c>
      <c r="T63" s="146">
        <v>0</v>
      </c>
      <c r="U63" s="18">
        <f>S63*100/G63/100</f>
        <v>0.45404745614035086</v>
      </c>
      <c r="V63" s="376">
        <f>+J63+'mayo 2019   (2)'!P62</f>
        <v>114000</v>
      </c>
      <c r="W63" s="377">
        <f t="shared" si="25"/>
        <v>0</v>
      </c>
      <c r="X63" s="377">
        <f>+M63+'mayo 2019   (2)'!S62</f>
        <v>103522.82</v>
      </c>
      <c r="Y63" s="377">
        <f t="shared" si="26"/>
        <v>0</v>
      </c>
      <c r="Z63" s="375">
        <f t="shared" si="27"/>
        <v>0.45404745614035091</v>
      </c>
      <c r="AA63" s="382">
        <f t="shared" si="28"/>
        <v>0</v>
      </c>
    </row>
    <row r="64" spans="1:27" ht="22.5" customHeight="1">
      <c r="A64" s="4"/>
      <c r="B64" s="417" t="s">
        <v>101</v>
      </c>
      <c r="C64" s="418"/>
      <c r="D64" s="418"/>
      <c r="E64" s="418"/>
      <c r="F64" s="419"/>
      <c r="G64" s="640">
        <v>29640</v>
      </c>
      <c r="H64" s="641"/>
      <c r="I64" s="174"/>
      <c r="J64" s="175"/>
      <c r="K64" s="203"/>
      <c r="L64" s="57"/>
      <c r="M64" s="203"/>
      <c r="N64" s="57"/>
      <c r="O64" s="203"/>
      <c r="P64" s="57"/>
      <c r="Q64" s="203"/>
      <c r="R64" s="57"/>
      <c r="S64" s="203"/>
      <c r="T64" s="57"/>
      <c r="U64" s="20"/>
      <c r="V64" s="376">
        <f>+J64+'mayo 2019   (2)'!P63</f>
        <v>0</v>
      </c>
      <c r="W64" s="377">
        <f t="shared" si="25"/>
        <v>0</v>
      </c>
      <c r="X64" s="377">
        <f>+M64+'mayo 2019   (2)'!S63</f>
        <v>0</v>
      </c>
      <c r="Y64" s="377">
        <f t="shared" si="26"/>
        <v>0</v>
      </c>
      <c r="Z64" s="375">
        <f t="shared" si="27"/>
        <v>0</v>
      </c>
      <c r="AA64" s="382">
        <f t="shared" si="28"/>
        <v>0</v>
      </c>
    </row>
    <row r="65" spans="1:27">
      <c r="A65" s="4"/>
      <c r="B65" s="417" t="s">
        <v>102</v>
      </c>
      <c r="C65" s="418"/>
      <c r="D65" s="418"/>
      <c r="E65" s="418"/>
      <c r="F65" s="419"/>
      <c r="G65" s="640">
        <v>5000</v>
      </c>
      <c r="H65" s="641"/>
      <c r="I65" s="174"/>
      <c r="J65" s="175"/>
      <c r="K65" s="203"/>
      <c r="L65" s="57"/>
      <c r="M65" s="203"/>
      <c r="N65" s="57"/>
      <c r="O65" s="203"/>
      <c r="P65" s="57"/>
      <c r="Q65" s="203"/>
      <c r="R65" s="57"/>
      <c r="S65" s="203"/>
      <c r="T65" s="57"/>
      <c r="U65" s="20"/>
      <c r="V65" s="376">
        <f>+J65+'mayo 2019   (2)'!P64</f>
        <v>0</v>
      </c>
      <c r="W65" s="377">
        <f t="shared" si="25"/>
        <v>0</v>
      </c>
      <c r="X65" s="377">
        <f>+M65+'mayo 2019   (2)'!S64</f>
        <v>0</v>
      </c>
      <c r="Y65" s="377">
        <f t="shared" si="26"/>
        <v>0</v>
      </c>
      <c r="Z65" s="375">
        <f t="shared" si="27"/>
        <v>0</v>
      </c>
      <c r="AA65" s="382">
        <f t="shared" si="28"/>
        <v>0</v>
      </c>
    </row>
    <row r="66" spans="1:27">
      <c r="A66" s="4"/>
      <c r="B66" s="417" t="s">
        <v>103</v>
      </c>
      <c r="C66" s="418"/>
      <c r="D66" s="418"/>
      <c r="E66" s="418"/>
      <c r="F66" s="419"/>
      <c r="G66" s="640">
        <v>1500</v>
      </c>
      <c r="H66" s="641"/>
      <c r="I66" s="174"/>
      <c r="J66" s="175"/>
      <c r="K66" s="203"/>
      <c r="L66" s="57"/>
      <c r="M66" s="203"/>
      <c r="N66" s="57"/>
      <c r="O66" s="203"/>
      <c r="P66" s="57"/>
      <c r="Q66" s="203"/>
      <c r="R66" s="57"/>
      <c r="S66" s="203"/>
      <c r="T66" s="57"/>
      <c r="U66" s="20"/>
      <c r="V66" s="376">
        <f>+J66+'mayo 2019   (2)'!P65</f>
        <v>0</v>
      </c>
      <c r="W66" s="377">
        <f t="shared" si="25"/>
        <v>0</v>
      </c>
      <c r="X66" s="377">
        <f>+M66+'mayo 2019   (2)'!S65</f>
        <v>0</v>
      </c>
      <c r="Y66" s="377">
        <f t="shared" si="26"/>
        <v>0</v>
      </c>
      <c r="Z66" s="375">
        <f t="shared" si="27"/>
        <v>0</v>
      </c>
      <c r="AA66" s="382">
        <f t="shared" si="28"/>
        <v>0</v>
      </c>
    </row>
    <row r="67" spans="1:27">
      <c r="A67" s="4"/>
      <c r="B67" s="417" t="s">
        <v>104</v>
      </c>
      <c r="C67" s="418"/>
      <c r="D67" s="418"/>
      <c r="E67" s="418"/>
      <c r="F67" s="419"/>
      <c r="G67" s="640">
        <v>6700</v>
      </c>
      <c r="H67" s="641"/>
      <c r="I67" s="174"/>
      <c r="J67" s="175"/>
      <c r="K67" s="209"/>
      <c r="L67" s="210"/>
      <c r="M67" s="209"/>
      <c r="N67" s="210"/>
      <c r="O67" s="209"/>
      <c r="P67" s="57">
        <v>6700</v>
      </c>
      <c r="Q67" s="209"/>
      <c r="R67" s="210"/>
      <c r="S67" s="209"/>
      <c r="T67" s="210"/>
      <c r="U67" s="30"/>
      <c r="V67" s="376">
        <f>+J67+'mayo 2019   (2)'!P66</f>
        <v>6700</v>
      </c>
      <c r="W67" s="377">
        <f t="shared" si="25"/>
        <v>0</v>
      </c>
      <c r="X67" s="377">
        <f>+M67+'mayo 2019   (2)'!S66</f>
        <v>0</v>
      </c>
      <c r="Y67" s="377">
        <f t="shared" si="26"/>
        <v>0</v>
      </c>
      <c r="Z67" s="375">
        <f t="shared" si="27"/>
        <v>0</v>
      </c>
      <c r="AA67" s="382">
        <f t="shared" si="28"/>
        <v>0</v>
      </c>
    </row>
    <row r="68" spans="1:27">
      <c r="A68" s="4"/>
      <c r="B68" s="417" t="s">
        <v>105</v>
      </c>
      <c r="C68" s="418"/>
      <c r="D68" s="418"/>
      <c r="E68" s="418"/>
      <c r="F68" s="419"/>
      <c r="G68" s="640">
        <v>22860</v>
      </c>
      <c r="H68" s="641"/>
      <c r="I68" s="174"/>
      <c r="J68" s="151">
        <v>4020</v>
      </c>
      <c r="K68" s="203"/>
      <c r="L68" s="57"/>
      <c r="M68" s="203"/>
      <c r="N68" s="57"/>
      <c r="O68" s="203"/>
      <c r="P68" s="57">
        <v>4020</v>
      </c>
      <c r="Q68" s="203"/>
      <c r="R68" s="57"/>
      <c r="S68" s="203"/>
      <c r="T68" s="57"/>
      <c r="U68" s="20"/>
      <c r="V68" s="376">
        <f>+J68+'mayo 2019   (2)'!P67</f>
        <v>4020</v>
      </c>
      <c r="W68" s="377">
        <f t="shared" si="25"/>
        <v>0</v>
      </c>
      <c r="X68" s="377">
        <f>+M68+'mayo 2019   (2)'!S67</f>
        <v>0</v>
      </c>
      <c r="Y68" s="377">
        <f t="shared" si="26"/>
        <v>0</v>
      </c>
      <c r="Z68" s="375">
        <f t="shared" si="27"/>
        <v>0</v>
      </c>
      <c r="AA68" s="382">
        <f t="shared" si="28"/>
        <v>0</v>
      </c>
    </row>
    <row r="69" spans="1:27" ht="15.75" thickBot="1">
      <c r="A69" s="4"/>
      <c r="B69" s="417" t="s">
        <v>106</v>
      </c>
      <c r="C69" s="502"/>
      <c r="D69" s="502"/>
      <c r="E69" s="502"/>
      <c r="F69" s="419"/>
      <c r="G69" s="638">
        <v>15000</v>
      </c>
      <c r="H69" s="639"/>
      <c r="I69" s="211"/>
      <c r="J69" s="212"/>
      <c r="K69" s="213"/>
      <c r="L69" s="80"/>
      <c r="M69" s="213"/>
      <c r="N69" s="80"/>
      <c r="O69" s="213"/>
      <c r="P69" s="80"/>
      <c r="Q69" s="213"/>
      <c r="R69" s="80"/>
      <c r="S69" s="213"/>
      <c r="T69" s="80"/>
      <c r="U69" s="95"/>
      <c r="V69" s="376">
        <f>+J69+'mayo 2019   (2)'!P68</f>
        <v>0</v>
      </c>
      <c r="W69" s="377">
        <f t="shared" si="25"/>
        <v>0</v>
      </c>
      <c r="X69" s="377">
        <f>+M69+'mayo 2019   (2)'!S68</f>
        <v>0</v>
      </c>
      <c r="Y69" s="377">
        <f t="shared" si="26"/>
        <v>0</v>
      </c>
      <c r="Z69" s="375">
        <f t="shared" si="27"/>
        <v>0</v>
      </c>
      <c r="AA69" s="382">
        <f t="shared" si="28"/>
        <v>0</v>
      </c>
    </row>
    <row r="70" spans="1:27" ht="15.75" thickBot="1">
      <c r="A70" s="4"/>
      <c r="B70" s="703"/>
      <c r="C70" s="704"/>
      <c r="D70" s="704"/>
      <c r="E70" s="704"/>
      <c r="F70" s="704"/>
      <c r="G70" s="705"/>
      <c r="H70" s="705"/>
      <c r="I70" s="214"/>
      <c r="J70" s="214"/>
      <c r="K70" s="214"/>
      <c r="L70" s="214"/>
      <c r="M70" s="214"/>
      <c r="N70" s="214"/>
      <c r="O70" s="214"/>
      <c r="P70" s="214"/>
      <c r="Q70" s="214"/>
      <c r="R70" s="214"/>
      <c r="S70" s="214"/>
      <c r="T70" s="212"/>
      <c r="U70" s="60"/>
      <c r="V70" s="345"/>
      <c r="W70" s="373"/>
      <c r="X70" s="373"/>
      <c r="Y70" s="345"/>
      <c r="Z70" s="345"/>
      <c r="AA70" s="345"/>
    </row>
    <row r="71" spans="1:27" s="108" customFormat="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376"/>
      <c r="W71" s="377"/>
      <c r="X71" s="377"/>
      <c r="Y71" s="377"/>
      <c r="Z71" s="375"/>
      <c r="AA71" s="382"/>
    </row>
    <row r="72" spans="1:27" ht="16.5" customHeight="1" thickBot="1">
      <c r="A72" s="4"/>
      <c r="B72" s="412" t="s">
        <v>107</v>
      </c>
      <c r="C72" s="413"/>
      <c r="D72" s="413"/>
      <c r="E72" s="413"/>
      <c r="F72" s="414"/>
      <c r="G72" s="649">
        <v>3600</v>
      </c>
      <c r="H72" s="650"/>
      <c r="I72" s="140">
        <v>0</v>
      </c>
      <c r="J72" s="158">
        <v>300</v>
      </c>
      <c r="K72" s="159">
        <v>0</v>
      </c>
      <c r="L72" s="160">
        <v>0</v>
      </c>
      <c r="M72" s="215">
        <v>39.01</v>
      </c>
      <c r="N72" s="162">
        <v>0</v>
      </c>
      <c r="O72" s="159">
        <v>0</v>
      </c>
      <c r="P72" s="141">
        <v>1800</v>
      </c>
      <c r="Q72" s="159">
        <v>0</v>
      </c>
      <c r="R72" s="159">
        <v>0</v>
      </c>
      <c r="S72" s="159">
        <f>+M72+'mayo 2019   (2)'!S71</f>
        <v>977.23</v>
      </c>
      <c r="T72" s="159">
        <v>0</v>
      </c>
      <c r="U72" s="53">
        <f>S72*100/G72/100</f>
        <v>0.27145277777777777</v>
      </c>
      <c r="V72" s="376">
        <f>+J72+'mayo 2019   (2)'!P71</f>
        <v>1800</v>
      </c>
      <c r="W72" s="377">
        <f t="shared" ref="W72" si="29">+P72-V72</f>
        <v>0</v>
      </c>
      <c r="X72" s="377">
        <f>+M72+'mayo 2019   (2)'!S71</f>
        <v>977.23</v>
      </c>
      <c r="Y72" s="377">
        <f t="shared" ref="Y72" si="30">+S72-X72</f>
        <v>0</v>
      </c>
      <c r="Z72" s="375">
        <f t="shared" ref="Z72" si="31">+X72/G72</f>
        <v>0.27145277777777777</v>
      </c>
      <c r="AA72" s="382">
        <f t="shared" ref="AA72" si="32">+U72-Z72</f>
        <v>0</v>
      </c>
    </row>
    <row r="73" spans="1:27" ht="15.75" thickBot="1">
      <c r="A73" s="4"/>
      <c r="B73" s="31"/>
      <c r="C73" s="32"/>
      <c r="D73" s="32"/>
      <c r="E73" s="32"/>
      <c r="F73" s="33"/>
      <c r="G73" s="647"/>
      <c r="H73" s="648"/>
      <c r="I73" s="164"/>
      <c r="J73" s="165"/>
      <c r="K73" s="164"/>
      <c r="L73" s="164"/>
      <c r="M73" s="165"/>
      <c r="N73" s="164"/>
      <c r="O73" s="164"/>
      <c r="P73" s="165"/>
      <c r="Q73" s="164"/>
      <c r="R73" s="164"/>
      <c r="S73" s="165"/>
      <c r="T73" s="164"/>
      <c r="U73" s="61"/>
      <c r="V73" s="345"/>
      <c r="W73" s="373"/>
      <c r="X73" s="373"/>
      <c r="Y73" s="345"/>
      <c r="Z73" s="345"/>
      <c r="AA73" s="345"/>
    </row>
    <row r="74" spans="1:27" s="108" customFormat="1" ht="15.75" customHeight="1" thickBot="1">
      <c r="A74" s="4"/>
      <c r="B74" s="503" t="s">
        <v>45</v>
      </c>
      <c r="C74" s="504"/>
      <c r="D74" s="504"/>
      <c r="E74" s="504"/>
      <c r="F74" s="504"/>
      <c r="G74" s="642"/>
      <c r="H74" s="642"/>
      <c r="I74" s="143"/>
      <c r="J74" s="143"/>
      <c r="K74" s="143"/>
      <c r="L74" s="143"/>
      <c r="M74" s="143"/>
      <c r="N74" s="143"/>
      <c r="O74" s="143"/>
      <c r="P74" s="143"/>
      <c r="Q74" s="143"/>
      <c r="R74" s="143"/>
      <c r="S74" s="143"/>
      <c r="T74" s="143"/>
      <c r="U74" s="94"/>
      <c r="V74" s="376"/>
      <c r="W74" s="377"/>
      <c r="X74" s="377"/>
      <c r="Y74" s="377"/>
      <c r="Z74" s="375"/>
      <c r="AA74" s="382"/>
    </row>
    <row r="75" spans="1:27" ht="15.75" customHeight="1">
      <c r="A75" s="4"/>
      <c r="B75" s="427" t="s">
        <v>108</v>
      </c>
      <c r="C75" s="428"/>
      <c r="D75" s="428"/>
      <c r="E75" s="428"/>
      <c r="F75" s="429"/>
      <c r="G75" s="643">
        <v>1500</v>
      </c>
      <c r="H75" s="644"/>
      <c r="I75" s="204">
        <v>0</v>
      </c>
      <c r="J75" s="167">
        <v>1500</v>
      </c>
      <c r="K75" s="167">
        <v>0</v>
      </c>
      <c r="L75" s="167">
        <v>0</v>
      </c>
      <c r="M75" s="167">
        <v>0</v>
      </c>
      <c r="N75" s="167">
        <v>0</v>
      </c>
      <c r="O75" s="167">
        <v>0</v>
      </c>
      <c r="P75" s="167">
        <v>1500</v>
      </c>
      <c r="Q75" s="167">
        <v>0</v>
      </c>
      <c r="R75" s="167">
        <v>0</v>
      </c>
      <c r="S75" s="167">
        <v>0</v>
      </c>
      <c r="T75" s="167">
        <v>0</v>
      </c>
      <c r="U75" s="29">
        <v>0</v>
      </c>
      <c r="V75" s="376">
        <f>+J75+'mayo 2019   (2)'!P74</f>
        <v>1500</v>
      </c>
      <c r="W75" s="377">
        <f t="shared" ref="W75:W80" si="33">+P75-V75</f>
        <v>0</v>
      </c>
      <c r="X75" s="377">
        <f>+M75+'mayo 2019   (2)'!S74</f>
        <v>0</v>
      </c>
      <c r="Y75" s="377">
        <f t="shared" ref="Y75:Y80" si="34">+S75-X75</f>
        <v>0</v>
      </c>
      <c r="Z75" s="375">
        <f t="shared" ref="Z75:Z80" si="35">+X75/G75</f>
        <v>0</v>
      </c>
      <c r="AA75" s="382">
        <f t="shared" ref="AA75:AA80" si="36">+U75-Z75</f>
        <v>0</v>
      </c>
    </row>
    <row r="76" spans="1:27" ht="15.75" customHeight="1">
      <c r="A76" s="4"/>
      <c r="B76" s="417" t="s">
        <v>90</v>
      </c>
      <c r="C76" s="502"/>
      <c r="D76" s="502"/>
      <c r="E76" s="502"/>
      <c r="F76" s="419"/>
      <c r="G76" s="640">
        <v>2000</v>
      </c>
      <c r="H76" s="641"/>
      <c r="I76" s="146">
        <v>0</v>
      </c>
      <c r="J76" s="146">
        <v>0</v>
      </c>
      <c r="K76" s="146">
        <v>0</v>
      </c>
      <c r="L76" s="146">
        <v>0</v>
      </c>
      <c r="M76" s="146">
        <v>0</v>
      </c>
      <c r="N76" s="146">
        <v>0</v>
      </c>
      <c r="O76" s="146">
        <v>0</v>
      </c>
      <c r="P76" s="146">
        <v>0</v>
      </c>
      <c r="Q76" s="146">
        <v>0</v>
      </c>
      <c r="R76" s="146">
        <v>0</v>
      </c>
      <c r="S76" s="146">
        <v>0</v>
      </c>
      <c r="T76" s="146">
        <v>0</v>
      </c>
      <c r="U76" s="18">
        <v>0</v>
      </c>
      <c r="V76" s="376">
        <f>+J76+'mayo 2019   (2)'!P75</f>
        <v>0</v>
      </c>
      <c r="W76" s="377">
        <f t="shared" si="33"/>
        <v>0</v>
      </c>
      <c r="X76" s="377">
        <f>+M76+'mayo 2019   (2)'!S75</f>
        <v>0</v>
      </c>
      <c r="Y76" s="377">
        <f t="shared" si="34"/>
        <v>0</v>
      </c>
      <c r="Z76" s="375">
        <f t="shared" si="35"/>
        <v>0</v>
      </c>
      <c r="AA76" s="382">
        <f t="shared" si="36"/>
        <v>0</v>
      </c>
    </row>
    <row r="77" spans="1:27" ht="15" customHeight="1">
      <c r="A77" s="4"/>
      <c r="B77" s="417" t="s">
        <v>93</v>
      </c>
      <c r="C77" s="502"/>
      <c r="D77" s="502"/>
      <c r="E77" s="502"/>
      <c r="F77" s="419"/>
      <c r="G77" s="640">
        <v>4666</v>
      </c>
      <c r="H77" s="641"/>
      <c r="I77" s="146">
        <v>0</v>
      </c>
      <c r="J77" s="146">
        <v>0</v>
      </c>
      <c r="K77" s="146">
        <v>0</v>
      </c>
      <c r="L77" s="146">
        <v>0</v>
      </c>
      <c r="M77" s="146">
        <v>0</v>
      </c>
      <c r="N77" s="146">
        <v>0</v>
      </c>
      <c r="O77" s="146">
        <v>0</v>
      </c>
      <c r="P77" s="146">
        <v>0</v>
      </c>
      <c r="Q77" s="146">
        <v>0</v>
      </c>
      <c r="R77" s="146">
        <v>0</v>
      </c>
      <c r="S77" s="146">
        <v>0</v>
      </c>
      <c r="T77" s="146">
        <v>0</v>
      </c>
      <c r="U77" s="18">
        <v>0</v>
      </c>
      <c r="V77" s="376">
        <f>+J77+'mayo 2019   (2)'!P76</f>
        <v>0</v>
      </c>
      <c r="W77" s="377">
        <f t="shared" si="33"/>
        <v>0</v>
      </c>
      <c r="X77" s="377">
        <f>+M77+'mayo 2019   (2)'!S76</f>
        <v>0</v>
      </c>
      <c r="Y77" s="377">
        <f t="shared" si="34"/>
        <v>0</v>
      </c>
      <c r="Z77" s="375">
        <f t="shared" si="35"/>
        <v>0</v>
      </c>
      <c r="AA77" s="382">
        <f t="shared" si="36"/>
        <v>0</v>
      </c>
    </row>
    <row r="78" spans="1:27">
      <c r="A78" s="4"/>
      <c r="B78" s="417" t="s">
        <v>109</v>
      </c>
      <c r="C78" s="502"/>
      <c r="D78" s="502"/>
      <c r="E78" s="502"/>
      <c r="F78" s="419"/>
      <c r="G78" s="640">
        <v>48048</v>
      </c>
      <c r="H78" s="641"/>
      <c r="I78" s="146">
        <v>0</v>
      </c>
      <c r="J78" s="146">
        <v>6864</v>
      </c>
      <c r="K78" s="146">
        <v>0</v>
      </c>
      <c r="L78" s="146">
        <v>0</v>
      </c>
      <c r="M78" s="146">
        <v>0</v>
      </c>
      <c r="N78" s="146">
        <v>0</v>
      </c>
      <c r="O78" s="146">
        <v>0</v>
      </c>
      <c r="P78" s="146">
        <v>6864</v>
      </c>
      <c r="Q78" s="146">
        <v>0</v>
      </c>
      <c r="R78" s="146">
        <v>0</v>
      </c>
      <c r="S78" s="146">
        <v>0</v>
      </c>
      <c r="T78" s="146">
        <v>0</v>
      </c>
      <c r="U78" s="18">
        <v>0</v>
      </c>
      <c r="V78" s="376">
        <f>+J78+'mayo 2019   (2)'!P77</f>
        <v>6864</v>
      </c>
      <c r="W78" s="377">
        <f t="shared" si="33"/>
        <v>0</v>
      </c>
      <c r="X78" s="377">
        <f>+M78+'mayo 2019   (2)'!S77</f>
        <v>0</v>
      </c>
      <c r="Y78" s="377">
        <f t="shared" si="34"/>
        <v>0</v>
      </c>
      <c r="Z78" s="375">
        <f t="shared" si="35"/>
        <v>0</v>
      </c>
      <c r="AA78" s="382">
        <f t="shared" si="36"/>
        <v>0</v>
      </c>
    </row>
    <row r="79" spans="1:27" ht="15.75" thickBot="1">
      <c r="A79" s="4"/>
      <c r="B79" s="422" t="s">
        <v>110</v>
      </c>
      <c r="C79" s="423"/>
      <c r="D79" s="423"/>
      <c r="E79" s="423"/>
      <c r="F79" s="424"/>
      <c r="G79" s="638">
        <v>24000</v>
      </c>
      <c r="H79" s="639"/>
      <c r="I79" s="55">
        <v>0</v>
      </c>
      <c r="J79" s="55">
        <v>0</v>
      </c>
      <c r="K79" s="55">
        <v>0</v>
      </c>
      <c r="L79" s="55">
        <v>0</v>
      </c>
      <c r="M79" s="55">
        <v>0</v>
      </c>
      <c r="N79" s="55">
        <v>0</v>
      </c>
      <c r="O79" s="55">
        <v>0</v>
      </c>
      <c r="P79" s="55">
        <v>0</v>
      </c>
      <c r="Q79" s="55">
        <v>0</v>
      </c>
      <c r="R79" s="55">
        <v>0</v>
      </c>
      <c r="S79" s="55">
        <v>0</v>
      </c>
      <c r="T79" s="55">
        <v>0</v>
      </c>
      <c r="U79" s="54">
        <v>0</v>
      </c>
      <c r="V79" s="376">
        <f>+J79+'mayo 2019   (2)'!P78</f>
        <v>0</v>
      </c>
      <c r="W79" s="377">
        <f t="shared" si="33"/>
        <v>0</v>
      </c>
      <c r="X79" s="377">
        <f>+M79+'mayo 2019   (2)'!S78</f>
        <v>0</v>
      </c>
      <c r="Y79" s="377">
        <f t="shared" si="34"/>
        <v>0</v>
      </c>
      <c r="Z79" s="375">
        <f t="shared" si="35"/>
        <v>0</v>
      </c>
      <c r="AA79" s="382">
        <f t="shared" si="36"/>
        <v>0</v>
      </c>
    </row>
    <row r="80" spans="1:27" s="112" customFormat="1" ht="15.75" thickBot="1">
      <c r="A80" s="113"/>
      <c r="B80" s="487" t="s">
        <v>36</v>
      </c>
      <c r="C80" s="488"/>
      <c r="D80" s="488"/>
      <c r="E80" s="488"/>
      <c r="F80" s="489"/>
      <c r="G80" s="645">
        <f>SUM(G51:H79)</f>
        <v>688804.23</v>
      </c>
      <c r="H80" s="646"/>
      <c r="I80" s="144">
        <f t="shared" ref="I80:T80" si="37">SUM(I51:I79)</f>
        <v>0</v>
      </c>
      <c r="J80" s="144">
        <f t="shared" si="37"/>
        <v>60555.73000000001</v>
      </c>
      <c r="K80" s="144">
        <f t="shared" si="37"/>
        <v>0</v>
      </c>
      <c r="L80" s="144">
        <f t="shared" si="37"/>
        <v>0</v>
      </c>
      <c r="M80" s="144">
        <f t="shared" si="37"/>
        <v>29520.19</v>
      </c>
      <c r="N80" s="144">
        <f t="shared" si="37"/>
        <v>0</v>
      </c>
      <c r="O80" s="144">
        <f t="shared" si="37"/>
        <v>0</v>
      </c>
      <c r="P80" s="144">
        <f t="shared" si="37"/>
        <v>252113.63</v>
      </c>
      <c r="Q80" s="144">
        <f t="shared" si="37"/>
        <v>0</v>
      </c>
      <c r="R80" s="144">
        <f t="shared" si="37"/>
        <v>0</v>
      </c>
      <c r="S80" s="144">
        <f t="shared" si="37"/>
        <v>167313.78000000003</v>
      </c>
      <c r="T80" s="144">
        <f t="shared" si="37"/>
        <v>0</v>
      </c>
      <c r="U80" s="145">
        <f t="shared" ref="U80" si="38">IF(G80=0,0,+S80/G80)</f>
        <v>0.2429046929633403</v>
      </c>
      <c r="V80" s="376">
        <f>+J80+'mayo 2019   (2)'!P79</f>
        <v>252113.63</v>
      </c>
      <c r="W80" s="377">
        <f t="shared" si="33"/>
        <v>0</v>
      </c>
      <c r="X80" s="377">
        <f>+M80+'mayo 2019   (2)'!S79</f>
        <v>167313.78</v>
      </c>
      <c r="Y80" s="377">
        <f t="shared" si="34"/>
        <v>0</v>
      </c>
      <c r="Z80" s="375">
        <f t="shared" si="35"/>
        <v>0.24290469296334025</v>
      </c>
      <c r="AA80" s="382">
        <f t="shared" si="36"/>
        <v>0</v>
      </c>
    </row>
    <row r="81" spans="1:21" ht="15.75" thickBot="1">
      <c r="C81" s="46"/>
      <c r="I81" s="50"/>
      <c r="L81" s="50"/>
      <c r="N81" s="50"/>
      <c r="U81" s="50"/>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thickBot="1">
      <c r="B83" s="494"/>
      <c r="C83" s="495"/>
      <c r="D83" s="497" t="s">
        <v>16</v>
      </c>
      <c r="E83" s="485"/>
      <c r="F83" s="485"/>
      <c r="G83" s="485"/>
      <c r="H83" s="485"/>
      <c r="I83" s="486"/>
      <c r="J83" s="497" t="s">
        <v>47</v>
      </c>
      <c r="K83" s="485"/>
      <c r="L83" s="485"/>
      <c r="M83" s="485"/>
      <c r="N83" s="485"/>
      <c r="O83" s="486"/>
      <c r="P83" s="497" t="s">
        <v>18</v>
      </c>
      <c r="Q83" s="485"/>
      <c r="R83" s="485"/>
      <c r="S83" s="485"/>
      <c r="T83" s="485"/>
      <c r="U83" s="49"/>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thickBot="1">
      <c r="A85" s="4"/>
      <c r="B85" s="477" t="s">
        <v>48</v>
      </c>
      <c r="C85" s="478"/>
      <c r="D85" s="479">
        <v>0</v>
      </c>
      <c r="E85" s="470"/>
      <c r="F85" s="479">
        <v>608590.23</v>
      </c>
      <c r="G85" s="470"/>
      <c r="H85" s="479">
        <v>0</v>
      </c>
      <c r="I85" s="470"/>
      <c r="J85" s="468">
        <v>0</v>
      </c>
      <c r="K85" s="469"/>
      <c r="L85" s="476">
        <v>29520.19</v>
      </c>
      <c r="M85" s="475"/>
      <c r="N85" s="466">
        <v>0</v>
      </c>
      <c r="O85" s="467"/>
      <c r="P85" s="468">
        <v>0</v>
      </c>
      <c r="Q85" s="469"/>
      <c r="R85" s="476">
        <f>+S80</f>
        <v>167313.78000000003</v>
      </c>
      <c r="S85" s="475"/>
      <c r="T85" s="466">
        <v>0</v>
      </c>
      <c r="U85" s="471"/>
    </row>
    <row r="86" spans="1:21" ht="51" customHeight="1" thickBot="1">
      <c r="A86" s="47"/>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SUM(L85:M86)</f>
        <v>29520.19</v>
      </c>
      <c r="M87" s="446"/>
      <c r="N87" s="444">
        <f>SUM(N85:N86)</f>
        <v>0</v>
      </c>
      <c r="O87" s="444"/>
      <c r="P87" s="445">
        <f>SUM(P85:P86)</f>
        <v>0</v>
      </c>
      <c r="Q87" s="452"/>
      <c r="R87" s="447">
        <f>SUM(R85:S86)</f>
        <v>167313.78000000003</v>
      </c>
      <c r="S87" s="446"/>
      <c r="T87" s="447">
        <f>SUM(T85:T86)</f>
        <v>0</v>
      </c>
      <c r="U87" s="453"/>
    </row>
    <row r="88" spans="1:21">
      <c r="A88" s="4"/>
      <c r="B88" s="39"/>
      <c r="C88" s="39"/>
      <c r="D88" s="39"/>
      <c r="E88" s="39"/>
      <c r="F88" s="35"/>
      <c r="G88" s="35"/>
      <c r="H88" s="34"/>
      <c r="I88" s="34"/>
      <c r="J88" s="35"/>
      <c r="K88" s="35"/>
      <c r="L88" s="35"/>
      <c r="M88" s="34"/>
      <c r="N88" s="35"/>
      <c r="O88" s="34"/>
      <c r="P88" s="34"/>
      <c r="Q88" s="35"/>
      <c r="R88" s="4"/>
      <c r="S88" s="4"/>
      <c r="T88" s="4"/>
      <c r="U88" s="4"/>
    </row>
    <row r="89" spans="1:21" ht="15.75" thickBot="1">
      <c r="A89" s="4"/>
      <c r="B89" s="39"/>
      <c r="C89" s="39"/>
      <c r="D89" s="39"/>
      <c r="E89" s="39"/>
      <c r="F89" s="35"/>
      <c r="G89" s="35"/>
      <c r="H89" s="35"/>
      <c r="I89" s="35"/>
      <c r="J89" s="35"/>
      <c r="K89" s="35"/>
      <c r="L89" s="35"/>
      <c r="M89" s="35"/>
      <c r="N89" s="35"/>
      <c r="O89" s="35"/>
      <c r="P89" s="35"/>
      <c r="Q89" s="35"/>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45.7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0">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O39:Q39"/>
    <mergeCell ref="B38:D38"/>
    <mergeCell ref="E38:F38"/>
    <mergeCell ref="G38:H38"/>
    <mergeCell ref="I38:K38"/>
    <mergeCell ref="L38:N38"/>
    <mergeCell ref="O38:Q38"/>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51:F51"/>
    <mergeCell ref="G51:H51"/>
    <mergeCell ref="B52:F52"/>
    <mergeCell ref="G52:H52"/>
    <mergeCell ref="B61:F61"/>
    <mergeCell ref="G61:H61"/>
    <mergeCell ref="B53:F53"/>
    <mergeCell ref="G53:H53"/>
    <mergeCell ref="B54:F54"/>
    <mergeCell ref="G54:H54"/>
    <mergeCell ref="B58:F58"/>
    <mergeCell ref="G58:H58"/>
    <mergeCell ref="B59:F59"/>
    <mergeCell ref="G59:H59"/>
    <mergeCell ref="B60:F60"/>
    <mergeCell ref="G60:H60"/>
    <mergeCell ref="B55:F55"/>
    <mergeCell ref="G55:H55"/>
    <mergeCell ref="B56:F56"/>
    <mergeCell ref="G56:H56"/>
    <mergeCell ref="B57:F57"/>
    <mergeCell ref="G57:H57"/>
    <mergeCell ref="B65:F65"/>
    <mergeCell ref="G65:H65"/>
    <mergeCell ref="B66:F66"/>
    <mergeCell ref="G66:H66"/>
    <mergeCell ref="B67:F67"/>
    <mergeCell ref="G67:H67"/>
    <mergeCell ref="B62:F62"/>
    <mergeCell ref="G62:H62"/>
    <mergeCell ref="B63:F63"/>
    <mergeCell ref="G63:H63"/>
    <mergeCell ref="B64:F64"/>
    <mergeCell ref="G64:H64"/>
    <mergeCell ref="B74:F74"/>
    <mergeCell ref="G74:H74"/>
    <mergeCell ref="B75:F75"/>
    <mergeCell ref="G75:H75"/>
    <mergeCell ref="B72:F72"/>
    <mergeCell ref="G72:H72"/>
    <mergeCell ref="G73:H73"/>
    <mergeCell ref="B68:F68"/>
    <mergeCell ref="G68:H68"/>
    <mergeCell ref="B69:F69"/>
    <mergeCell ref="G69:H69"/>
    <mergeCell ref="B70:F70"/>
    <mergeCell ref="G70:H70"/>
    <mergeCell ref="B79:F79"/>
    <mergeCell ref="G79:H79"/>
    <mergeCell ref="B76:F76"/>
    <mergeCell ref="G76:H76"/>
    <mergeCell ref="B77:F77"/>
    <mergeCell ref="G77:H77"/>
    <mergeCell ref="B78:F78"/>
    <mergeCell ref="G78:H78"/>
    <mergeCell ref="J84:K84"/>
    <mergeCell ref="L84:M84"/>
    <mergeCell ref="N84:O84"/>
    <mergeCell ref="P84:Q84"/>
    <mergeCell ref="R84:S84"/>
    <mergeCell ref="T84:U84"/>
    <mergeCell ref="B80:F80"/>
    <mergeCell ref="G80:H80"/>
    <mergeCell ref="B82:U82"/>
    <mergeCell ref="B83:C84"/>
    <mergeCell ref="D83:I83"/>
    <mergeCell ref="J83:O83"/>
    <mergeCell ref="P83:T83"/>
    <mergeCell ref="D84:E84"/>
    <mergeCell ref="F84:G84"/>
    <mergeCell ref="H84:I84"/>
    <mergeCell ref="N85:O85"/>
    <mergeCell ref="P85:Q85"/>
    <mergeCell ref="R85:S85"/>
    <mergeCell ref="T85:U85"/>
    <mergeCell ref="B86:C86"/>
    <mergeCell ref="D86:E86"/>
    <mergeCell ref="F86:G86"/>
    <mergeCell ref="H86:I86"/>
    <mergeCell ref="J86:K86"/>
    <mergeCell ref="L86:M86"/>
    <mergeCell ref="B85:C85"/>
    <mergeCell ref="D85:E85"/>
    <mergeCell ref="F85:G85"/>
    <mergeCell ref="H85:I85"/>
    <mergeCell ref="J85:K85"/>
    <mergeCell ref="L85:M85"/>
    <mergeCell ref="R87:S87"/>
    <mergeCell ref="T87:U87"/>
    <mergeCell ref="B90:D90"/>
    <mergeCell ref="E90:U90"/>
    <mergeCell ref="B91:U97"/>
    <mergeCell ref="N86:O86"/>
    <mergeCell ref="P86:Q86"/>
    <mergeCell ref="R86:S86"/>
    <mergeCell ref="T86:U86"/>
    <mergeCell ref="D87:E87"/>
    <mergeCell ref="F87:G87"/>
    <mergeCell ref="H87:I87"/>
    <mergeCell ref="J87:K87"/>
    <mergeCell ref="L87:M87"/>
    <mergeCell ref="N87:O87"/>
    <mergeCell ref="B116:G116"/>
    <mergeCell ref="J116:O116"/>
    <mergeCell ref="R116:U116"/>
    <mergeCell ref="J109:O109"/>
    <mergeCell ref="J110:O110"/>
    <mergeCell ref="R110:U110"/>
    <mergeCell ref="B111:G114"/>
    <mergeCell ref="J111:O114"/>
    <mergeCell ref="R111:U114"/>
    <mergeCell ref="B110:G110"/>
    <mergeCell ref="V21:W22"/>
    <mergeCell ref="X21:Y22"/>
    <mergeCell ref="Z21:AA22"/>
    <mergeCell ref="V47:W48"/>
    <mergeCell ref="X47:Y48"/>
    <mergeCell ref="Z47:AA48"/>
    <mergeCell ref="L39:N39"/>
    <mergeCell ref="R39:T39"/>
    <mergeCell ref="B115:G115"/>
    <mergeCell ref="J115:O115"/>
    <mergeCell ref="R115:U115"/>
    <mergeCell ref="B106:G106"/>
    <mergeCell ref="J106:O106"/>
    <mergeCell ref="R106:U106"/>
    <mergeCell ref="B107:G107"/>
    <mergeCell ref="J107:O107"/>
    <mergeCell ref="R107:U107"/>
    <mergeCell ref="J100:O100"/>
    <mergeCell ref="R100:U100"/>
    <mergeCell ref="B101:G101"/>
    <mergeCell ref="J101:O105"/>
    <mergeCell ref="R101:U105"/>
    <mergeCell ref="B102:G105"/>
    <mergeCell ref="P87:Q87"/>
  </mergeCells>
  <conditionalFormatting sqref="W24">
    <cfRule type="cellIs" dxfId="594" priority="101" operator="notEqual">
      <formula>0</formula>
    </cfRule>
    <cfRule type="cellIs" dxfId="593" priority="102" operator="greaterThan">
      <formula>0</formula>
    </cfRule>
  </conditionalFormatting>
  <conditionalFormatting sqref="Y24">
    <cfRule type="cellIs" dxfId="592" priority="99" operator="notEqual">
      <formula>0</formula>
    </cfRule>
  </conditionalFormatting>
  <conditionalFormatting sqref="AA24">
    <cfRule type="cellIs" dxfId="591" priority="100" operator="notEqual">
      <formula>0</formula>
    </cfRule>
  </conditionalFormatting>
  <conditionalFormatting sqref="W52">
    <cfRule type="cellIs" dxfId="590" priority="98" operator="notEqual">
      <formula>0</formula>
    </cfRule>
  </conditionalFormatting>
  <conditionalFormatting sqref="Y52">
    <cfRule type="cellIs" dxfId="589" priority="97" operator="notEqual">
      <formula>0</formula>
    </cfRule>
  </conditionalFormatting>
  <conditionalFormatting sqref="AA52">
    <cfRule type="cellIs" dxfId="588" priority="96" operator="notEqual">
      <formula>0</formula>
    </cfRule>
  </conditionalFormatting>
  <conditionalFormatting sqref="W74">
    <cfRule type="cellIs" dxfId="587" priority="95" operator="notEqual">
      <formula>0</formula>
    </cfRule>
  </conditionalFormatting>
  <conditionalFormatting sqref="Y74">
    <cfRule type="cellIs" dxfId="586" priority="94" operator="notEqual">
      <formula>0</formula>
    </cfRule>
  </conditionalFormatting>
  <conditionalFormatting sqref="AA74">
    <cfRule type="cellIs" dxfId="585" priority="93" operator="notEqual">
      <formula>0</formula>
    </cfRule>
  </conditionalFormatting>
  <conditionalFormatting sqref="W71">
    <cfRule type="cellIs" dxfId="584" priority="56" operator="notEqual">
      <formula>0</formula>
    </cfRule>
  </conditionalFormatting>
  <conditionalFormatting sqref="Y71">
    <cfRule type="cellIs" dxfId="583" priority="55" operator="notEqual">
      <formula>0</formula>
    </cfRule>
  </conditionalFormatting>
  <conditionalFormatting sqref="AA71">
    <cfRule type="cellIs" dxfId="582" priority="54" operator="notEqual">
      <formula>0</formula>
    </cfRule>
  </conditionalFormatting>
  <conditionalFormatting sqref="AA25:AA26">
    <cfRule type="cellIs" dxfId="581" priority="42" operator="notEqual">
      <formula>0</formula>
    </cfRule>
  </conditionalFormatting>
  <conditionalFormatting sqref="W25:W26">
    <cfRule type="cellIs" dxfId="580" priority="43" operator="notEqual">
      <formula>0</formula>
    </cfRule>
    <cfRule type="cellIs" dxfId="579" priority="44" operator="greaterThan">
      <formula>0</formula>
    </cfRule>
  </conditionalFormatting>
  <conditionalFormatting sqref="Y25:Y26">
    <cfRule type="cellIs" dxfId="578" priority="41" operator="notEqual">
      <formula>0</formula>
    </cfRule>
  </conditionalFormatting>
  <conditionalFormatting sqref="W28:W29">
    <cfRule type="cellIs" dxfId="577" priority="39" operator="notEqual">
      <formula>0</formula>
    </cfRule>
    <cfRule type="cellIs" dxfId="576" priority="40" operator="greaterThan">
      <formula>0</formula>
    </cfRule>
  </conditionalFormatting>
  <conditionalFormatting sqref="Y28:Y29">
    <cfRule type="cellIs" dxfId="575" priority="37" operator="notEqual">
      <formula>0</formula>
    </cfRule>
  </conditionalFormatting>
  <conditionalFormatting sqref="AA28:AA29">
    <cfRule type="cellIs" dxfId="574" priority="38" operator="notEqual">
      <formula>0</formula>
    </cfRule>
  </conditionalFormatting>
  <conditionalFormatting sqref="W31:W32">
    <cfRule type="cellIs" dxfId="573" priority="35" operator="notEqual">
      <formula>0</formula>
    </cfRule>
    <cfRule type="cellIs" dxfId="572" priority="36" operator="greaterThan">
      <formula>0</formula>
    </cfRule>
  </conditionalFormatting>
  <conditionalFormatting sqref="Y31:Y32">
    <cfRule type="cellIs" dxfId="571" priority="33" operator="notEqual">
      <formula>0</formula>
    </cfRule>
  </conditionalFormatting>
  <conditionalFormatting sqref="AA31:AA32">
    <cfRule type="cellIs" dxfId="570" priority="34" operator="notEqual">
      <formula>0</formula>
    </cfRule>
  </conditionalFormatting>
  <conditionalFormatting sqref="W34:W35">
    <cfRule type="cellIs" dxfId="569" priority="31" operator="notEqual">
      <formula>0</formula>
    </cfRule>
    <cfRule type="cellIs" dxfId="568" priority="32" operator="greaterThan">
      <formula>0</formula>
    </cfRule>
  </conditionalFormatting>
  <conditionalFormatting sqref="Y34:Y35">
    <cfRule type="cellIs" dxfId="567" priority="29" operator="notEqual">
      <formula>0</formula>
    </cfRule>
  </conditionalFormatting>
  <conditionalFormatting sqref="AA34:AA35">
    <cfRule type="cellIs" dxfId="566" priority="30" operator="notEqual">
      <formula>0</formula>
    </cfRule>
  </conditionalFormatting>
  <conditionalFormatting sqref="W37">
    <cfRule type="cellIs" dxfId="565" priority="27" operator="notEqual">
      <formula>0</formula>
    </cfRule>
    <cfRule type="cellIs" dxfId="564" priority="28" operator="greaterThan">
      <formula>0</formula>
    </cfRule>
  </conditionalFormatting>
  <conditionalFormatting sqref="Y37">
    <cfRule type="cellIs" dxfId="563" priority="25" operator="notEqual">
      <formula>0</formula>
    </cfRule>
  </conditionalFormatting>
  <conditionalFormatting sqref="AA37">
    <cfRule type="cellIs" dxfId="562" priority="26" operator="notEqual">
      <formula>0</formula>
    </cfRule>
  </conditionalFormatting>
  <conditionalFormatting sqref="Y72">
    <cfRule type="cellIs" dxfId="561" priority="5" operator="notEqual">
      <formula>0</formula>
    </cfRule>
  </conditionalFormatting>
  <conditionalFormatting sqref="W72">
    <cfRule type="cellIs" dxfId="560" priority="6" operator="notEqual">
      <formula>0</formula>
    </cfRule>
  </conditionalFormatting>
  <conditionalFormatting sqref="W42">
    <cfRule type="cellIs" dxfId="559" priority="19" operator="notEqual">
      <formula>0</formula>
    </cfRule>
    <cfRule type="cellIs" dxfId="558" priority="20" operator="greaterThan">
      <formula>0</formula>
    </cfRule>
  </conditionalFormatting>
  <conditionalFormatting sqref="Y42">
    <cfRule type="cellIs" dxfId="557" priority="17" operator="notEqual">
      <formula>0</formula>
    </cfRule>
  </conditionalFormatting>
  <conditionalFormatting sqref="AA42">
    <cfRule type="cellIs" dxfId="556" priority="18" operator="notEqual">
      <formula>0</formula>
    </cfRule>
  </conditionalFormatting>
  <conditionalFormatting sqref="W39:W40">
    <cfRule type="cellIs" dxfId="555" priority="15" operator="notEqual">
      <formula>0</formula>
    </cfRule>
    <cfRule type="cellIs" dxfId="554" priority="16" operator="greaterThan">
      <formula>0</formula>
    </cfRule>
  </conditionalFormatting>
  <conditionalFormatting sqref="Y39:Y40">
    <cfRule type="cellIs" dxfId="553" priority="13" operator="notEqual">
      <formula>0</formula>
    </cfRule>
  </conditionalFormatting>
  <conditionalFormatting sqref="AA39:AA40">
    <cfRule type="cellIs" dxfId="552" priority="14" operator="notEqual">
      <formula>0</formula>
    </cfRule>
  </conditionalFormatting>
  <conditionalFormatting sqref="W51">
    <cfRule type="cellIs" dxfId="551" priority="12" operator="notEqual">
      <formula>0</formula>
    </cfRule>
  </conditionalFormatting>
  <conditionalFormatting sqref="Y51">
    <cfRule type="cellIs" dxfId="550" priority="11" operator="notEqual">
      <formula>0</formula>
    </cfRule>
  </conditionalFormatting>
  <conditionalFormatting sqref="AA51">
    <cfRule type="cellIs" dxfId="549" priority="10" operator="notEqual">
      <formula>0</formula>
    </cfRule>
  </conditionalFormatting>
  <conditionalFormatting sqref="W53:W69">
    <cfRule type="cellIs" dxfId="548" priority="9" operator="notEqual">
      <formula>0</formula>
    </cfRule>
  </conditionalFormatting>
  <conditionalFormatting sqref="Y53:Y69">
    <cfRule type="cellIs" dxfId="547" priority="8" operator="notEqual">
      <formula>0</formula>
    </cfRule>
  </conditionalFormatting>
  <conditionalFormatting sqref="AA53:AA69">
    <cfRule type="cellIs" dxfId="546" priority="7" operator="notEqual">
      <formula>0</formula>
    </cfRule>
  </conditionalFormatting>
  <conditionalFormatting sqref="AA72">
    <cfRule type="cellIs" dxfId="545" priority="4" operator="notEqual">
      <formula>0</formula>
    </cfRule>
  </conditionalFormatting>
  <conditionalFormatting sqref="W75:W80">
    <cfRule type="cellIs" dxfId="544" priority="3" operator="notEqual">
      <formula>0</formula>
    </cfRule>
  </conditionalFormatting>
  <conditionalFormatting sqref="Y75:Y80">
    <cfRule type="cellIs" dxfId="543" priority="2" operator="notEqual">
      <formula>0</formula>
    </cfRule>
  </conditionalFormatting>
  <conditionalFormatting sqref="AA75:AA80">
    <cfRule type="cellIs" dxfId="542" priority="1" operator="notEqual">
      <formula>0</formula>
    </cfRule>
  </conditionalFormatting>
  <pageMargins left="0.86614173228346458" right="0" top="0.15748031496062992" bottom="0.15748031496062992" header="0.15748031496062992" footer="0.15748031496062992"/>
  <pageSetup scale="5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116"/>
  <sheetViews>
    <sheetView zoomScale="77" zoomScaleNormal="77" workbookViewId="0">
      <selection activeCell="O5" sqref="O5"/>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24.42578125" style="45" customWidth="1"/>
    <col min="7" max="8" width="11.42578125" style="45"/>
    <col min="9" max="9" width="12.7109375" style="45" customWidth="1"/>
    <col min="10" max="10" width="16.42578125" style="45" customWidth="1"/>
    <col min="11" max="12" width="12.7109375" style="45" customWidth="1"/>
    <col min="13" max="13" width="15.5703125" style="45" customWidth="1"/>
    <col min="14" max="18" width="12.7109375" style="45" customWidth="1"/>
    <col min="19" max="19" width="18" style="45" customWidth="1"/>
    <col min="20" max="20" width="12.7109375" style="45" customWidth="1"/>
    <col min="21" max="21" width="12.85546875" style="45" customWidth="1"/>
    <col min="22" max="16384" width="11.42578125" style="45"/>
  </cols>
  <sheetData>
    <row r="2" spans="1:21">
      <c r="F2" s="1"/>
      <c r="G2" s="1"/>
      <c r="H2" s="1"/>
      <c r="I2" s="1"/>
      <c r="J2" s="1"/>
      <c r="K2" s="1"/>
      <c r="L2" s="1"/>
      <c r="M2" s="1"/>
      <c r="N2" s="1"/>
      <c r="O2" s="1"/>
    </row>
    <row r="3" spans="1:21" s="231" customFormat="1">
      <c r="F3" s="1"/>
      <c r="G3" s="1"/>
      <c r="H3" s="1"/>
      <c r="I3" s="1"/>
      <c r="J3" s="1"/>
      <c r="K3" s="1"/>
      <c r="L3" s="1"/>
      <c r="M3" s="1"/>
      <c r="N3" s="1"/>
      <c r="O3" s="1"/>
    </row>
    <row r="4" spans="1:21" s="231" customFormat="1">
      <c r="F4" s="1"/>
      <c r="G4" s="1"/>
      <c r="H4" s="1"/>
      <c r="I4" s="1"/>
      <c r="J4" s="1"/>
      <c r="K4" s="1"/>
      <c r="L4" s="1"/>
      <c r="M4" s="1"/>
      <c r="N4" s="1"/>
      <c r="O4" s="1"/>
    </row>
    <row r="5" spans="1:21" s="231" customFormat="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45" t="s">
        <v>1</v>
      </c>
    </row>
    <row r="8" spans="1:21" ht="21.75">
      <c r="B8" s="2"/>
      <c r="C8" s="2"/>
      <c r="D8" s="2"/>
      <c r="E8" s="2"/>
      <c r="F8" s="2"/>
      <c r="G8" s="2"/>
      <c r="H8" s="2"/>
      <c r="I8" s="2"/>
      <c r="J8" s="2"/>
      <c r="K8" s="2"/>
      <c r="L8" s="2"/>
      <c r="M8" s="2"/>
      <c r="N8" s="2"/>
      <c r="O8" s="2"/>
      <c r="P8" s="2"/>
      <c r="Q8" s="2"/>
      <c r="R8" s="2"/>
      <c r="S8" s="2"/>
      <c r="T8" s="2"/>
      <c r="U8" s="2"/>
    </row>
    <row r="9" spans="1:21" ht="15.75" thickBot="1">
      <c r="B9" s="48"/>
      <c r="C9" s="48"/>
      <c r="D9" s="48"/>
      <c r="E9" s="48"/>
      <c r="F9" s="48"/>
      <c r="G9" s="48"/>
      <c r="H9" s="48"/>
      <c r="I9" s="48"/>
      <c r="J9" s="48"/>
      <c r="K9" s="48"/>
      <c r="L9" s="48"/>
      <c r="M9" s="48"/>
      <c r="N9" s="48"/>
      <c r="O9" s="48"/>
      <c r="P9" s="48"/>
      <c r="Q9" s="48"/>
      <c r="R9" s="48"/>
      <c r="S9" s="48"/>
      <c r="T9" s="48"/>
      <c r="U9" s="48"/>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47"/>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47"/>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47"/>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47"/>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47"/>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47"/>
      <c r="B16" s="611" t="s">
        <v>11</v>
      </c>
      <c r="C16" s="612"/>
      <c r="D16" s="612"/>
      <c r="E16" s="612"/>
      <c r="F16" s="613"/>
      <c r="G16" s="633" t="s">
        <v>82</v>
      </c>
      <c r="H16" s="634"/>
      <c r="I16" s="634"/>
      <c r="J16" s="634"/>
      <c r="K16" s="634"/>
      <c r="L16" s="634"/>
      <c r="M16" s="634"/>
      <c r="N16" s="634"/>
      <c r="O16" s="634"/>
      <c r="P16" s="634"/>
      <c r="Q16" s="634"/>
      <c r="R16" s="634"/>
      <c r="S16" s="634"/>
      <c r="T16" s="634"/>
      <c r="U16" s="635"/>
    </row>
    <row r="17" spans="1:29" ht="15.75" thickBot="1">
      <c r="A17" s="47"/>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9" ht="15.75" thickBot="1">
      <c r="B18" s="501"/>
      <c r="C18" s="501"/>
      <c r="D18" s="501"/>
      <c r="E18" s="501"/>
      <c r="F18" s="501"/>
      <c r="G18" s="501"/>
      <c r="H18" s="501"/>
      <c r="I18" s="501"/>
      <c r="J18" s="501"/>
      <c r="K18" s="501"/>
      <c r="L18" s="501"/>
      <c r="M18" s="501"/>
      <c r="N18" s="501"/>
      <c r="O18" s="501"/>
      <c r="P18" s="501"/>
      <c r="Q18" s="501"/>
      <c r="R18" s="501"/>
      <c r="S18" s="501"/>
      <c r="T18" s="501"/>
      <c r="U18" s="501"/>
    </row>
    <row r="19" spans="1:29" ht="16.5" thickBot="1">
      <c r="A19" s="47"/>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9" ht="15.75" thickBot="1">
      <c r="A20" s="47"/>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9">
      <c r="A21" s="47"/>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row>
    <row r="22" spans="1:29" ht="15.75" thickBot="1">
      <c r="A22" s="47"/>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row>
    <row r="23" spans="1:29" s="112" customFormat="1">
      <c r="A23" s="111"/>
      <c r="B23" s="581" t="s">
        <v>22</v>
      </c>
      <c r="C23" s="582"/>
      <c r="D23" s="583"/>
      <c r="E23" s="584"/>
      <c r="F23" s="585"/>
      <c r="G23" s="586"/>
      <c r="H23" s="587"/>
      <c r="I23" s="588"/>
      <c r="J23" s="587"/>
      <c r="K23" s="585"/>
      <c r="L23" s="589"/>
      <c r="M23" s="590"/>
      <c r="N23" s="590"/>
      <c r="O23" s="588"/>
      <c r="P23" s="587"/>
      <c r="Q23" s="585"/>
      <c r="R23" s="588"/>
      <c r="S23" s="587"/>
      <c r="T23" s="585"/>
      <c r="U23" s="114"/>
      <c r="V23" s="374"/>
      <c r="W23" s="345"/>
      <c r="X23" s="345"/>
      <c r="Y23" s="345"/>
      <c r="Z23" s="345"/>
      <c r="AA23" s="345"/>
    </row>
    <row r="24" spans="1:29" s="112" customFormat="1">
      <c r="A24" s="111"/>
      <c r="B24" s="538" t="s">
        <v>23</v>
      </c>
      <c r="C24" s="539"/>
      <c r="D24" s="540"/>
      <c r="E24" s="541" t="s">
        <v>24</v>
      </c>
      <c r="F24" s="542"/>
      <c r="G24" s="513">
        <v>950</v>
      </c>
      <c r="H24" s="513"/>
      <c r="I24" s="717">
        <v>130</v>
      </c>
      <c r="J24" s="718"/>
      <c r="K24" s="719"/>
      <c r="L24" s="721">
        <v>155.5</v>
      </c>
      <c r="M24" s="722"/>
      <c r="N24" s="722"/>
      <c r="O24" s="700">
        <v>640</v>
      </c>
      <c r="P24" s="709"/>
      <c r="Q24" s="726"/>
      <c r="R24" s="710">
        <f>+L24+'JUNIO  (2)'!R24</f>
        <v>1316</v>
      </c>
      <c r="S24" s="696"/>
      <c r="T24" s="711"/>
      <c r="U24" s="115">
        <f>+R24/G24</f>
        <v>1.3852631578947368</v>
      </c>
      <c r="V24" s="381">
        <f>+I24+'JUNIO  (2)'!O24</f>
        <v>640</v>
      </c>
      <c r="W24" s="374">
        <f>+O24-V24</f>
        <v>0</v>
      </c>
      <c r="X24" s="381">
        <f>+L24+'JUNIO  (2)'!R24</f>
        <v>1316</v>
      </c>
      <c r="Y24" s="374">
        <f>+R24-X24</f>
        <v>0</v>
      </c>
      <c r="Z24" s="375">
        <f>+X24/G24</f>
        <v>1.3852631578947368</v>
      </c>
      <c r="AA24" s="374">
        <f>+U24-Z24</f>
        <v>0</v>
      </c>
      <c r="AC24" s="384"/>
    </row>
    <row r="25" spans="1:29" s="112" customFormat="1">
      <c r="A25" s="113"/>
      <c r="B25" s="538" t="s">
        <v>58</v>
      </c>
      <c r="C25" s="553"/>
      <c r="D25" s="554"/>
      <c r="E25" s="541" t="s">
        <v>25</v>
      </c>
      <c r="F25" s="542"/>
      <c r="G25" s="551">
        <v>398</v>
      </c>
      <c r="H25" s="513"/>
      <c r="I25" s="717">
        <v>37</v>
      </c>
      <c r="J25" s="718"/>
      <c r="K25" s="719"/>
      <c r="L25" s="717">
        <v>70</v>
      </c>
      <c r="M25" s="718"/>
      <c r="N25" s="718"/>
      <c r="O25" s="700">
        <v>278</v>
      </c>
      <c r="P25" s="701"/>
      <c r="Q25" s="713"/>
      <c r="R25" s="710">
        <f>+L25+'JUNIO  (2)'!R25:T25</f>
        <v>849</v>
      </c>
      <c r="S25" s="696"/>
      <c r="T25" s="711"/>
      <c r="U25" s="115">
        <f t="shared" ref="U25:U42" si="0">+R25/G25</f>
        <v>2.1331658291457285</v>
      </c>
      <c r="V25" s="381">
        <f>+I25+'JUNIO  (2)'!O25</f>
        <v>278</v>
      </c>
      <c r="W25" s="374">
        <f t="shared" ref="W25:W26" si="1">+O25-V25</f>
        <v>0</v>
      </c>
      <c r="X25" s="381">
        <f>+L25+'JUNIO  (2)'!R25</f>
        <v>849</v>
      </c>
      <c r="Y25" s="374">
        <f t="shared" ref="Y25:Y26" si="2">+R25-X25</f>
        <v>0</v>
      </c>
      <c r="Z25" s="375">
        <f t="shared" ref="Z25:Z26" si="3">+X25/G25</f>
        <v>2.1331658291457285</v>
      </c>
      <c r="AA25" s="374">
        <f t="shared" ref="AA25:AA26" si="4">+U25-Z25</f>
        <v>0</v>
      </c>
    </row>
    <row r="26" spans="1:29" s="112" customFormat="1">
      <c r="A26" s="111"/>
      <c r="B26" s="538" t="s">
        <v>26</v>
      </c>
      <c r="C26" s="539"/>
      <c r="D26" s="540"/>
      <c r="E26" s="541" t="s">
        <v>25</v>
      </c>
      <c r="F26" s="542"/>
      <c r="G26" s="513">
        <v>1570</v>
      </c>
      <c r="H26" s="514"/>
      <c r="I26" s="717">
        <v>148</v>
      </c>
      <c r="J26" s="718"/>
      <c r="K26" s="719"/>
      <c r="L26" s="717">
        <v>280</v>
      </c>
      <c r="M26" s="718"/>
      <c r="N26" s="718"/>
      <c r="O26" s="700">
        <v>1090</v>
      </c>
      <c r="P26" s="709"/>
      <c r="Q26" s="726"/>
      <c r="R26" s="710">
        <f>+L26+'JUNIO  (2)'!R26:T26</f>
        <v>3245</v>
      </c>
      <c r="S26" s="696"/>
      <c r="T26" s="711"/>
      <c r="U26" s="115">
        <f t="shared" si="0"/>
        <v>2.0668789808917198</v>
      </c>
      <c r="V26" s="381">
        <f>+I26+'JUNIO  (2)'!O26</f>
        <v>1090</v>
      </c>
      <c r="W26" s="374">
        <f t="shared" si="1"/>
        <v>0</v>
      </c>
      <c r="X26" s="381">
        <f>+L26+'JUNIO  (2)'!R26</f>
        <v>3245</v>
      </c>
      <c r="Y26" s="374">
        <f t="shared" si="2"/>
        <v>0</v>
      </c>
      <c r="Z26" s="375">
        <f t="shared" si="3"/>
        <v>2.0668789808917198</v>
      </c>
      <c r="AA26" s="374">
        <f t="shared" si="4"/>
        <v>0</v>
      </c>
    </row>
    <row r="27" spans="1:29" s="112" customFormat="1">
      <c r="A27" s="111"/>
      <c r="B27" s="548" t="s">
        <v>27</v>
      </c>
      <c r="C27" s="556"/>
      <c r="D27" s="557"/>
      <c r="E27" s="566"/>
      <c r="F27" s="567"/>
      <c r="G27" s="513"/>
      <c r="H27" s="513"/>
      <c r="I27" s="710"/>
      <c r="J27" s="694"/>
      <c r="K27" s="712"/>
      <c r="L27" s="701"/>
      <c r="M27" s="701"/>
      <c r="N27" s="701"/>
      <c r="O27" s="710"/>
      <c r="P27" s="694"/>
      <c r="Q27" s="712"/>
      <c r="R27" s="780"/>
      <c r="S27" s="775"/>
      <c r="T27" s="781"/>
      <c r="U27" s="115"/>
    </row>
    <row r="28" spans="1:29" s="112" customFormat="1" ht="15" customHeight="1">
      <c r="A28" s="111"/>
      <c r="B28" s="538" t="s">
        <v>28</v>
      </c>
      <c r="C28" s="553"/>
      <c r="D28" s="554"/>
      <c r="E28" s="541" t="s">
        <v>24</v>
      </c>
      <c r="F28" s="542"/>
      <c r="G28" s="551">
        <v>750</v>
      </c>
      <c r="H28" s="513"/>
      <c r="I28" s="700">
        <v>90</v>
      </c>
      <c r="J28" s="701"/>
      <c r="K28" s="713"/>
      <c r="L28" s="701">
        <v>50</v>
      </c>
      <c r="M28" s="701"/>
      <c r="N28" s="701"/>
      <c r="O28" s="700">
        <v>435</v>
      </c>
      <c r="P28" s="701"/>
      <c r="Q28" s="713"/>
      <c r="R28" s="727">
        <v>311</v>
      </c>
      <c r="S28" s="678"/>
      <c r="T28" s="667"/>
      <c r="U28" s="115">
        <f t="shared" si="0"/>
        <v>0.41466666666666668</v>
      </c>
      <c r="V28" s="381">
        <f>+I28+'JUNIO  (2)'!O28</f>
        <v>435</v>
      </c>
      <c r="W28" s="374">
        <f t="shared" ref="W28:W29" si="5">+O28-V28</f>
        <v>0</v>
      </c>
      <c r="X28" s="381">
        <f>+L28+'JUNIO  (2)'!R28</f>
        <v>311</v>
      </c>
      <c r="Y28" s="374">
        <f t="shared" ref="Y28:Y29" si="6">+R28-X28</f>
        <v>0</v>
      </c>
      <c r="Z28" s="375">
        <f t="shared" ref="Z28:Z29" si="7">+X28/G28</f>
        <v>0.41466666666666668</v>
      </c>
      <c r="AA28" s="374">
        <f t="shared" ref="AA28:AA29" si="8">+U28-Z28</f>
        <v>0</v>
      </c>
    </row>
    <row r="29" spans="1:29" s="112" customFormat="1" ht="15" customHeight="1">
      <c r="A29" s="111"/>
      <c r="B29" s="538" t="s">
        <v>29</v>
      </c>
      <c r="C29" s="553"/>
      <c r="D29" s="554"/>
      <c r="E29" s="541" t="s">
        <v>25</v>
      </c>
      <c r="F29" s="542"/>
      <c r="G29" s="551">
        <v>85</v>
      </c>
      <c r="H29" s="513"/>
      <c r="I29" s="700">
        <v>13</v>
      </c>
      <c r="J29" s="701"/>
      <c r="K29" s="713"/>
      <c r="L29" s="701">
        <v>5</v>
      </c>
      <c r="M29" s="701"/>
      <c r="N29" s="701"/>
      <c r="O29" s="700">
        <v>41</v>
      </c>
      <c r="P29" s="701"/>
      <c r="Q29" s="713"/>
      <c r="R29" s="727">
        <v>26</v>
      </c>
      <c r="S29" s="678"/>
      <c r="T29" s="667"/>
      <c r="U29" s="115">
        <f t="shared" si="0"/>
        <v>0.30588235294117649</v>
      </c>
      <c r="V29" s="381">
        <f>+I29+'JUNIO  (2)'!O29</f>
        <v>41</v>
      </c>
      <c r="W29" s="374">
        <f t="shared" si="5"/>
        <v>0</v>
      </c>
      <c r="X29" s="381">
        <f>+L29+'JUNIO  (2)'!R29</f>
        <v>26</v>
      </c>
      <c r="Y29" s="374">
        <f t="shared" si="6"/>
        <v>0</v>
      </c>
      <c r="Z29" s="375">
        <f t="shared" si="7"/>
        <v>0.30588235294117649</v>
      </c>
      <c r="AA29" s="374">
        <f t="shared" si="8"/>
        <v>0</v>
      </c>
    </row>
    <row r="30" spans="1:29" s="112" customFormat="1" ht="15" customHeight="1">
      <c r="A30" s="111"/>
      <c r="B30" s="548" t="s">
        <v>30</v>
      </c>
      <c r="C30" s="556"/>
      <c r="D30" s="557"/>
      <c r="E30" s="116"/>
      <c r="F30" s="117"/>
      <c r="G30" s="118"/>
      <c r="H30" s="119"/>
      <c r="I30" s="126"/>
      <c r="J30" s="127"/>
      <c r="K30" s="128"/>
      <c r="L30" s="129"/>
      <c r="M30" s="129"/>
      <c r="N30" s="129"/>
      <c r="O30" s="126"/>
      <c r="P30" s="127"/>
      <c r="Q30" s="128"/>
      <c r="R30" s="123"/>
      <c r="S30" s="124"/>
      <c r="T30" s="125"/>
      <c r="U30" s="115"/>
    </row>
    <row r="31" spans="1:29" s="112" customFormat="1" ht="15" customHeight="1">
      <c r="A31" s="111"/>
      <c r="B31" s="538" t="s">
        <v>28</v>
      </c>
      <c r="C31" s="553"/>
      <c r="D31" s="554"/>
      <c r="E31" s="541" t="s">
        <v>24</v>
      </c>
      <c r="F31" s="542"/>
      <c r="G31" s="551">
        <v>350</v>
      </c>
      <c r="H31" s="513"/>
      <c r="I31" s="710">
        <v>100</v>
      </c>
      <c r="J31" s="694"/>
      <c r="K31" s="712"/>
      <c r="L31" s="701">
        <v>0</v>
      </c>
      <c r="M31" s="701"/>
      <c r="N31" s="701"/>
      <c r="O31" s="710">
        <v>250</v>
      </c>
      <c r="P31" s="694"/>
      <c r="Q31" s="712"/>
      <c r="R31" s="727">
        <v>0</v>
      </c>
      <c r="S31" s="678"/>
      <c r="T31" s="667"/>
      <c r="U31" s="115">
        <f t="shared" si="0"/>
        <v>0</v>
      </c>
      <c r="V31" s="381">
        <f>+I31+'JUNIO  (2)'!O31</f>
        <v>250</v>
      </c>
      <c r="W31" s="374">
        <f t="shared" ref="W31:W32" si="9">+O31-V31</f>
        <v>0</v>
      </c>
      <c r="X31" s="381">
        <f>+L31+'JUNIO  (2)'!R31</f>
        <v>0</v>
      </c>
      <c r="Y31" s="374">
        <f t="shared" ref="Y31:Y32" si="10">+R31-X31</f>
        <v>0</v>
      </c>
      <c r="Z31" s="375">
        <f t="shared" ref="Z31:Z32" si="11">+X31/G31</f>
        <v>0</v>
      </c>
      <c r="AA31" s="374">
        <f t="shared" ref="AA31:AA32" si="12">+U31-Z31</f>
        <v>0</v>
      </c>
    </row>
    <row r="32" spans="1:29" s="112" customFormat="1" ht="15" customHeight="1">
      <c r="A32" s="111"/>
      <c r="B32" s="538" t="s">
        <v>29</v>
      </c>
      <c r="C32" s="553"/>
      <c r="D32" s="554"/>
      <c r="E32" s="541" t="s">
        <v>25</v>
      </c>
      <c r="F32" s="542"/>
      <c r="G32" s="551">
        <v>70</v>
      </c>
      <c r="H32" s="513"/>
      <c r="I32" s="710">
        <v>20</v>
      </c>
      <c r="J32" s="694"/>
      <c r="K32" s="712"/>
      <c r="L32" s="701">
        <v>0</v>
      </c>
      <c r="M32" s="701"/>
      <c r="N32" s="701"/>
      <c r="O32" s="710">
        <v>50</v>
      </c>
      <c r="P32" s="694"/>
      <c r="Q32" s="712"/>
      <c r="R32" s="727">
        <v>0</v>
      </c>
      <c r="S32" s="678"/>
      <c r="T32" s="667"/>
      <c r="U32" s="115">
        <f t="shared" si="0"/>
        <v>0</v>
      </c>
      <c r="V32" s="381">
        <f>+I32+'JUNIO  (2)'!O32</f>
        <v>50</v>
      </c>
      <c r="W32" s="374">
        <f t="shared" si="9"/>
        <v>0</v>
      </c>
      <c r="X32" s="381">
        <f>+L32+'JUNIO  (2)'!R32</f>
        <v>0</v>
      </c>
      <c r="Y32" s="374">
        <f t="shared" si="10"/>
        <v>0</v>
      </c>
      <c r="Z32" s="375">
        <f t="shared" si="11"/>
        <v>0</v>
      </c>
      <c r="AA32" s="374">
        <f t="shared" si="12"/>
        <v>0</v>
      </c>
    </row>
    <row r="33" spans="1:27" s="112" customFormat="1" ht="15" customHeight="1">
      <c r="A33" s="111"/>
      <c r="B33" s="548" t="s">
        <v>57</v>
      </c>
      <c r="C33" s="556"/>
      <c r="D33" s="557"/>
      <c r="E33" s="541"/>
      <c r="F33" s="542"/>
      <c r="G33" s="551"/>
      <c r="H33" s="513"/>
      <c r="I33" s="710"/>
      <c r="J33" s="694"/>
      <c r="K33" s="712"/>
      <c r="L33" s="701"/>
      <c r="M33" s="701"/>
      <c r="N33" s="701"/>
      <c r="O33" s="710"/>
      <c r="P33" s="694"/>
      <c r="Q33" s="712"/>
      <c r="R33" s="665"/>
      <c r="S33" s="668"/>
      <c r="T33" s="673"/>
      <c r="U33" s="115"/>
    </row>
    <row r="34" spans="1:27" s="112" customFormat="1">
      <c r="A34" s="111"/>
      <c r="B34" s="538" t="s">
        <v>28</v>
      </c>
      <c r="C34" s="553"/>
      <c r="D34" s="554"/>
      <c r="E34" s="541" t="s">
        <v>24</v>
      </c>
      <c r="F34" s="542"/>
      <c r="G34" s="551">
        <v>350</v>
      </c>
      <c r="H34" s="513"/>
      <c r="I34" s="700">
        <v>0</v>
      </c>
      <c r="J34" s="701"/>
      <c r="K34" s="713"/>
      <c r="L34" s="701">
        <v>20</v>
      </c>
      <c r="M34" s="701"/>
      <c r="N34" s="701"/>
      <c r="O34" s="700">
        <v>300</v>
      </c>
      <c r="P34" s="701"/>
      <c r="Q34" s="713"/>
      <c r="R34" s="665">
        <v>208</v>
      </c>
      <c r="S34" s="668"/>
      <c r="T34" s="673"/>
      <c r="U34" s="115">
        <f t="shared" si="0"/>
        <v>0.59428571428571431</v>
      </c>
      <c r="V34" s="381">
        <f>+I34+'JUNIO  (2)'!O34</f>
        <v>300</v>
      </c>
      <c r="W34" s="374">
        <f t="shared" ref="W34:W35" si="13">+O34-V34</f>
        <v>0</v>
      </c>
      <c r="X34" s="381">
        <f>+L34+'JUNIO  (2)'!R34</f>
        <v>208</v>
      </c>
      <c r="Y34" s="374">
        <f t="shared" ref="Y34:Y35" si="14">+R34-X34</f>
        <v>0</v>
      </c>
      <c r="Z34" s="375">
        <f t="shared" ref="Z34:Z35" si="15">+X34/G34</f>
        <v>0.59428571428571431</v>
      </c>
      <c r="AA34" s="374">
        <f t="shared" ref="AA34:AA35" si="16">+U34-Z34</f>
        <v>0</v>
      </c>
    </row>
    <row r="35" spans="1:27" s="112" customFormat="1" ht="15" customHeight="1">
      <c r="A35" s="111"/>
      <c r="B35" s="538" t="s">
        <v>29</v>
      </c>
      <c r="C35" s="553"/>
      <c r="D35" s="554"/>
      <c r="E35" s="541" t="s">
        <v>25</v>
      </c>
      <c r="F35" s="542"/>
      <c r="G35" s="562">
        <v>120</v>
      </c>
      <c r="H35" s="563"/>
      <c r="I35" s="700">
        <v>0</v>
      </c>
      <c r="J35" s="709"/>
      <c r="K35" s="726"/>
      <c r="L35" s="701">
        <v>5</v>
      </c>
      <c r="M35" s="701"/>
      <c r="N35" s="701"/>
      <c r="O35" s="700">
        <v>90</v>
      </c>
      <c r="P35" s="709"/>
      <c r="Q35" s="726"/>
      <c r="R35" s="665">
        <v>16</v>
      </c>
      <c r="S35" s="666"/>
      <c r="T35" s="667"/>
      <c r="U35" s="115">
        <f t="shared" si="0"/>
        <v>0.13333333333333333</v>
      </c>
      <c r="V35" s="381">
        <f>+I35+'JUNIO  (2)'!O35</f>
        <v>90</v>
      </c>
      <c r="W35" s="374">
        <f t="shared" si="13"/>
        <v>0</v>
      </c>
      <c r="X35" s="381">
        <f>+L35+'JUNIO  (2)'!R35</f>
        <v>16</v>
      </c>
      <c r="Y35" s="374">
        <f t="shared" si="14"/>
        <v>0</v>
      </c>
      <c r="Z35" s="375">
        <f t="shared" si="15"/>
        <v>0.13333333333333333</v>
      </c>
      <c r="AA35" s="374">
        <f t="shared" si="16"/>
        <v>0</v>
      </c>
    </row>
    <row r="36" spans="1:27" s="112" customFormat="1">
      <c r="A36" s="111"/>
      <c r="B36" s="548" t="s">
        <v>31</v>
      </c>
      <c r="C36" s="556"/>
      <c r="D36" s="557"/>
      <c r="E36" s="541"/>
      <c r="F36" s="542"/>
      <c r="G36" s="551"/>
      <c r="H36" s="513"/>
      <c r="I36" s="710"/>
      <c r="J36" s="694"/>
      <c r="K36" s="712"/>
      <c r="L36" s="701"/>
      <c r="M36" s="701"/>
      <c r="N36" s="701"/>
      <c r="O36" s="710"/>
      <c r="P36" s="694"/>
      <c r="Q36" s="712"/>
      <c r="R36" s="665"/>
      <c r="S36" s="668"/>
      <c r="T36" s="673"/>
      <c r="U36" s="115"/>
    </row>
    <row r="37" spans="1:27" s="112" customFormat="1">
      <c r="A37" s="111"/>
      <c r="B37" s="538" t="s">
        <v>32</v>
      </c>
      <c r="C37" s="553"/>
      <c r="D37" s="554"/>
      <c r="E37" s="541" t="s">
        <v>25</v>
      </c>
      <c r="F37" s="542"/>
      <c r="G37" s="551">
        <v>6</v>
      </c>
      <c r="H37" s="513"/>
      <c r="I37" s="710">
        <v>0</v>
      </c>
      <c r="J37" s="694"/>
      <c r="K37" s="712"/>
      <c r="L37" s="701">
        <v>0</v>
      </c>
      <c r="M37" s="701"/>
      <c r="N37" s="701"/>
      <c r="O37" s="710">
        <f>+I37+'JUNIO  (2)'!O37:Q37</f>
        <v>2</v>
      </c>
      <c r="P37" s="694"/>
      <c r="Q37" s="712"/>
      <c r="R37" s="665">
        <v>5</v>
      </c>
      <c r="S37" s="668"/>
      <c r="T37" s="673"/>
      <c r="U37" s="115">
        <f t="shared" si="0"/>
        <v>0.83333333333333337</v>
      </c>
      <c r="V37" s="381">
        <f>+I37+'JUNIO  (2)'!O37</f>
        <v>2</v>
      </c>
      <c r="W37" s="374">
        <f>+O37-V37</f>
        <v>0</v>
      </c>
      <c r="X37" s="381">
        <f>+L37+'JUNIO  (2)'!R37</f>
        <v>5</v>
      </c>
      <c r="Y37" s="374">
        <f>+R37-X37</f>
        <v>0</v>
      </c>
      <c r="Z37" s="375">
        <f>+X37/G37</f>
        <v>0.83333333333333337</v>
      </c>
      <c r="AA37" s="374">
        <f>+U37-Z37</f>
        <v>0</v>
      </c>
    </row>
    <row r="38" spans="1:27" s="112" customFormat="1">
      <c r="A38" s="111"/>
      <c r="B38" s="548" t="s">
        <v>33</v>
      </c>
      <c r="C38" s="556"/>
      <c r="D38" s="557"/>
      <c r="E38" s="541"/>
      <c r="F38" s="558"/>
      <c r="G38" s="513"/>
      <c r="H38" s="514"/>
      <c r="I38" s="710"/>
      <c r="J38" s="696"/>
      <c r="K38" s="711"/>
      <c r="L38" s="701"/>
      <c r="M38" s="709"/>
      <c r="N38" s="709"/>
      <c r="O38" s="710"/>
      <c r="P38" s="696"/>
      <c r="Q38" s="711"/>
      <c r="R38" s="665"/>
      <c r="S38" s="666"/>
      <c r="T38" s="667"/>
      <c r="U38" s="115"/>
    </row>
    <row r="39" spans="1:27" s="112" customFormat="1" ht="14.25" customHeight="1">
      <c r="A39" s="111"/>
      <c r="B39" s="538" t="s">
        <v>59</v>
      </c>
      <c r="C39" s="553"/>
      <c r="D39" s="554"/>
      <c r="E39" s="541" t="s">
        <v>25</v>
      </c>
      <c r="F39" s="542"/>
      <c r="G39" s="551">
        <v>12</v>
      </c>
      <c r="H39" s="513"/>
      <c r="I39" s="710">
        <v>1</v>
      </c>
      <c r="J39" s="694"/>
      <c r="K39" s="712"/>
      <c r="L39" s="700">
        <v>1</v>
      </c>
      <c r="M39" s="701"/>
      <c r="N39" s="713"/>
      <c r="O39" s="710">
        <v>7</v>
      </c>
      <c r="P39" s="694"/>
      <c r="Q39" s="712"/>
      <c r="R39" s="665">
        <v>7</v>
      </c>
      <c r="S39" s="668"/>
      <c r="T39" s="673"/>
      <c r="U39" s="115">
        <f t="shared" si="0"/>
        <v>0.58333333333333337</v>
      </c>
      <c r="V39" s="381">
        <f>+I39+'JUNIO  (2)'!O39</f>
        <v>7</v>
      </c>
      <c r="W39" s="374">
        <f t="shared" ref="W39:W40" si="17">+O39-V39</f>
        <v>0</v>
      </c>
      <c r="X39" s="381">
        <f>+L39+'JUNIO  (2)'!R39</f>
        <v>7</v>
      </c>
      <c r="Y39" s="374">
        <f t="shared" ref="Y39:Y40" si="18">+R39-X39</f>
        <v>0</v>
      </c>
      <c r="Z39" s="375">
        <f t="shared" ref="Z39:Z40" si="19">+X39/G39</f>
        <v>0.58333333333333337</v>
      </c>
      <c r="AA39" s="374">
        <f t="shared" ref="AA39:AA40" si="20">+U39-Z39</f>
        <v>0</v>
      </c>
    </row>
    <row r="40" spans="1:27" s="112" customFormat="1">
      <c r="A40" s="111"/>
      <c r="B40" s="538" t="s">
        <v>34</v>
      </c>
      <c r="C40" s="553"/>
      <c r="D40" s="554"/>
      <c r="E40" s="541" t="s">
        <v>25</v>
      </c>
      <c r="F40" s="542"/>
      <c r="G40" s="551">
        <v>12</v>
      </c>
      <c r="H40" s="513"/>
      <c r="I40" s="710">
        <v>1</v>
      </c>
      <c r="J40" s="694"/>
      <c r="K40" s="712"/>
      <c r="L40" s="701">
        <v>1</v>
      </c>
      <c r="M40" s="701"/>
      <c r="N40" s="701"/>
      <c r="O40" s="710">
        <v>7</v>
      </c>
      <c r="P40" s="694"/>
      <c r="Q40" s="712"/>
      <c r="R40" s="665">
        <v>7</v>
      </c>
      <c r="S40" s="668"/>
      <c r="T40" s="673"/>
      <c r="U40" s="115">
        <f t="shared" si="0"/>
        <v>0.58333333333333337</v>
      </c>
      <c r="V40" s="381">
        <f>+I40+'JUNIO  (2)'!O40</f>
        <v>7</v>
      </c>
      <c r="W40" s="374">
        <f t="shared" si="17"/>
        <v>0</v>
      </c>
      <c r="X40" s="381">
        <f>+L40+'JUNIO  (2)'!R40</f>
        <v>7</v>
      </c>
      <c r="Y40" s="374">
        <f t="shared" si="18"/>
        <v>0</v>
      </c>
      <c r="Z40" s="375">
        <f t="shared" si="19"/>
        <v>0.58333333333333337</v>
      </c>
      <c r="AA40" s="374">
        <f t="shared" si="20"/>
        <v>0</v>
      </c>
    </row>
    <row r="41" spans="1:27" s="112" customFormat="1">
      <c r="A41" s="111"/>
      <c r="B41" s="548" t="s">
        <v>35</v>
      </c>
      <c r="C41" s="549"/>
      <c r="D41" s="550"/>
      <c r="E41" s="541"/>
      <c r="F41" s="542"/>
      <c r="G41" s="513"/>
      <c r="H41" s="514"/>
      <c r="I41" s="710"/>
      <c r="J41" s="696"/>
      <c r="K41" s="711"/>
      <c r="L41" s="701"/>
      <c r="M41" s="709"/>
      <c r="N41" s="709"/>
      <c r="O41" s="710"/>
      <c r="P41" s="696"/>
      <c r="Q41" s="711"/>
      <c r="R41" s="665"/>
      <c r="S41" s="666"/>
      <c r="T41" s="667"/>
      <c r="U41" s="115"/>
    </row>
    <row r="42" spans="1:27" s="112" customFormat="1" ht="15.75" thickBot="1">
      <c r="A42" s="111"/>
      <c r="B42" s="538" t="s">
        <v>35</v>
      </c>
      <c r="C42" s="539"/>
      <c r="D42" s="540"/>
      <c r="E42" s="541" t="s">
        <v>25</v>
      </c>
      <c r="F42" s="542"/>
      <c r="G42" s="513">
        <v>1</v>
      </c>
      <c r="H42" s="514"/>
      <c r="I42" s="706">
        <v>0</v>
      </c>
      <c r="J42" s="707"/>
      <c r="K42" s="708"/>
      <c r="L42" s="701">
        <v>0</v>
      </c>
      <c r="M42" s="709"/>
      <c r="N42" s="709"/>
      <c r="O42" s="706">
        <v>0</v>
      </c>
      <c r="P42" s="707"/>
      <c r="Q42" s="708"/>
      <c r="R42" s="679">
        <v>0</v>
      </c>
      <c r="S42" s="680"/>
      <c r="T42" s="681"/>
      <c r="U42" s="115">
        <f t="shared" si="0"/>
        <v>0</v>
      </c>
      <c r="V42" s="381">
        <f>+I42+'JUNIO  (2)'!O42</f>
        <v>0</v>
      </c>
      <c r="W42" s="374">
        <f>+O42-V42</f>
        <v>0</v>
      </c>
      <c r="X42" s="381">
        <f>+L42+'JUNIO  (2)'!R42</f>
        <v>0</v>
      </c>
      <c r="Y42" s="374">
        <f>+R42-X42</f>
        <v>0</v>
      </c>
      <c r="Z42" s="375">
        <f>+X42/G42</f>
        <v>0</v>
      </c>
      <c r="AA42" s="374">
        <f>+U42-Z42</f>
        <v>0</v>
      </c>
    </row>
    <row r="43" spans="1:27" ht="15.75" thickBot="1">
      <c r="A43" s="47"/>
      <c r="B43" s="515" t="s">
        <v>36</v>
      </c>
      <c r="C43" s="516"/>
      <c r="D43" s="516"/>
      <c r="E43" s="516"/>
      <c r="F43" s="516"/>
      <c r="G43" s="96"/>
      <c r="H43" s="97"/>
      <c r="I43" s="517"/>
      <c r="J43" s="518"/>
      <c r="K43" s="519"/>
      <c r="L43" s="517"/>
      <c r="M43" s="518"/>
      <c r="N43" s="519"/>
      <c r="O43" s="96"/>
      <c r="P43" s="97"/>
      <c r="Q43" s="98"/>
      <c r="R43" s="96"/>
      <c r="S43" s="97"/>
      <c r="T43" s="98"/>
      <c r="U43" s="98"/>
      <c r="V43" s="345"/>
      <c r="W43" s="345"/>
      <c r="X43" s="345"/>
      <c r="Y43" s="345"/>
      <c r="Z43" s="345"/>
      <c r="AA43" s="345"/>
    </row>
    <row r="44" spans="1:27"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row>
    <row r="45" spans="1:27" ht="16.5" thickBot="1">
      <c r="A45" s="47"/>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row>
    <row r="46" spans="1:27" ht="15.75" thickBot="1">
      <c r="A46" s="47"/>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row>
    <row r="47" spans="1:27" ht="15.75" thickBot="1">
      <c r="A47" s="47"/>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row>
    <row r="48" spans="1:27" ht="26.25" customHeight="1" thickBot="1">
      <c r="A48" s="47"/>
      <c r="B48" s="523"/>
      <c r="C48" s="524"/>
      <c r="D48" s="524"/>
      <c r="E48" s="524"/>
      <c r="F48" s="525"/>
      <c r="G48" s="533"/>
      <c r="H48" s="534"/>
      <c r="I48" s="39" t="s">
        <v>41</v>
      </c>
      <c r="J48" s="37" t="s">
        <v>42</v>
      </c>
      <c r="K48" s="37" t="s">
        <v>43</v>
      </c>
      <c r="L48" s="39" t="s">
        <v>41</v>
      </c>
      <c r="M48" s="37" t="s">
        <v>42</v>
      </c>
      <c r="N48" s="40" t="s">
        <v>43</v>
      </c>
      <c r="O48" s="14" t="s">
        <v>41</v>
      </c>
      <c r="P48" s="39" t="s">
        <v>42</v>
      </c>
      <c r="Q48" s="15" t="s">
        <v>43</v>
      </c>
      <c r="R48" s="16" t="s">
        <v>41</v>
      </c>
      <c r="S48" s="38" t="s">
        <v>42</v>
      </c>
      <c r="T48" s="37" t="s">
        <v>43</v>
      </c>
      <c r="U48" s="509"/>
      <c r="V48" s="608"/>
      <c r="W48" s="609"/>
      <c r="X48" s="608"/>
      <c r="Y48" s="609"/>
      <c r="Z48" s="608"/>
      <c r="AA48" s="609"/>
    </row>
    <row r="49" spans="1:27" ht="15.75" thickBot="1">
      <c r="A49" s="47"/>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row>
    <row r="50" spans="1:27" s="108" customFormat="1" ht="15.75" thickBot="1">
      <c r="A50" s="4"/>
      <c r="B50" s="510" t="s">
        <v>22</v>
      </c>
      <c r="C50" s="511"/>
      <c r="D50" s="511"/>
      <c r="E50" s="511"/>
      <c r="F50" s="511"/>
      <c r="G50" s="512"/>
      <c r="H50" s="512"/>
      <c r="I50" s="100"/>
      <c r="J50" s="100"/>
      <c r="K50" s="100"/>
      <c r="L50" s="100"/>
      <c r="M50" s="100"/>
      <c r="N50" s="100"/>
      <c r="O50" s="100"/>
      <c r="P50" s="100"/>
      <c r="Q50" s="100"/>
      <c r="R50" s="100"/>
      <c r="S50" s="100"/>
      <c r="T50" s="100"/>
      <c r="U50" s="104"/>
      <c r="V50" s="345"/>
      <c r="W50" s="345"/>
      <c r="X50" s="345"/>
      <c r="Y50" s="345"/>
      <c r="Z50" s="345"/>
      <c r="AA50" s="345"/>
    </row>
    <row r="51" spans="1:27" ht="30.75" customHeight="1">
      <c r="A51" s="4"/>
      <c r="B51" s="417" t="s">
        <v>88</v>
      </c>
      <c r="C51" s="502"/>
      <c r="D51" s="502"/>
      <c r="E51" s="502"/>
      <c r="F51" s="419"/>
      <c r="G51" s="640">
        <v>5000</v>
      </c>
      <c r="H51" s="641"/>
      <c r="I51" s="174"/>
      <c r="J51" s="151">
        <v>2500</v>
      </c>
      <c r="K51" s="167"/>
      <c r="L51" s="167"/>
      <c r="M51" s="167"/>
      <c r="N51" s="167"/>
      <c r="O51" s="167"/>
      <c r="P51" s="167">
        <v>2500</v>
      </c>
      <c r="Q51" s="167"/>
      <c r="R51" s="167"/>
      <c r="S51" s="167"/>
      <c r="T51" s="167"/>
      <c r="U51" s="29"/>
      <c r="V51" s="376">
        <f>+J51+'JUNIO  (2)'!J51</f>
        <v>2500</v>
      </c>
      <c r="W51" s="377">
        <f t="shared" ref="W51" si="21">+P51-V51</f>
        <v>0</v>
      </c>
      <c r="X51" s="377">
        <f>+M51+'JUNIO  (2)'!S51</f>
        <v>0</v>
      </c>
      <c r="Y51" s="377">
        <f>+S51-X51</f>
        <v>0</v>
      </c>
      <c r="Z51" s="375">
        <f t="shared" ref="Z51" si="22">+X51/G51</f>
        <v>0</v>
      </c>
      <c r="AA51" s="382">
        <f>+U51-Z51</f>
        <v>0</v>
      </c>
    </row>
    <row r="52" spans="1:27" ht="15" customHeight="1">
      <c r="A52" s="4"/>
      <c r="B52" s="417" t="s">
        <v>89</v>
      </c>
      <c r="C52" s="418"/>
      <c r="D52" s="418"/>
      <c r="E52" s="418"/>
      <c r="F52" s="419"/>
      <c r="G52" s="640">
        <v>138000</v>
      </c>
      <c r="H52" s="641"/>
      <c r="I52" s="176"/>
      <c r="J52" s="41">
        <v>11500</v>
      </c>
      <c r="K52" s="146"/>
      <c r="L52" s="146"/>
      <c r="M52" s="51">
        <v>12338.52</v>
      </c>
      <c r="N52" s="57">
        <v>0</v>
      </c>
      <c r="O52" s="146">
        <v>0</v>
      </c>
      <c r="P52" s="202">
        <v>80500</v>
      </c>
      <c r="Q52" s="146">
        <v>0</v>
      </c>
      <c r="R52" s="146">
        <v>0</v>
      </c>
      <c r="S52" s="146">
        <f>+M52+'JUNIO  (2)'!S52</f>
        <v>75152.25</v>
      </c>
      <c r="T52" s="146">
        <v>0</v>
      </c>
      <c r="U52" s="18">
        <f>S52*100/G52/100</f>
        <v>0.54458152173913044</v>
      </c>
      <c r="V52" s="376">
        <f>+J52+'JUNIO  (2)'!P52</f>
        <v>80500</v>
      </c>
      <c r="W52" s="377">
        <f t="shared" ref="W52" si="23">+P52-V52</f>
        <v>0</v>
      </c>
      <c r="X52" s="377">
        <f>+M52+'JUNIO  (2)'!S52</f>
        <v>75152.25</v>
      </c>
      <c r="Y52" s="377">
        <f t="shared" ref="Y52" si="24">+S52-X52</f>
        <v>0</v>
      </c>
      <c r="Z52" s="375">
        <f t="shared" ref="Z52" si="25">+X52/G52</f>
        <v>0.54458152173913044</v>
      </c>
      <c r="AA52" s="382">
        <f t="shared" ref="AA52" si="26">+U52-Z52</f>
        <v>0</v>
      </c>
    </row>
    <row r="53" spans="1:27" ht="15" customHeight="1">
      <c r="A53" s="4"/>
      <c r="B53" s="417" t="s">
        <v>90</v>
      </c>
      <c r="C53" s="418"/>
      <c r="D53" s="418"/>
      <c r="E53" s="418"/>
      <c r="F53" s="419"/>
      <c r="G53" s="640">
        <v>6500</v>
      </c>
      <c r="H53" s="641"/>
      <c r="I53" s="174"/>
      <c r="J53" s="41"/>
      <c r="K53" s="146"/>
      <c r="L53" s="146"/>
      <c r="M53" s="146"/>
      <c r="N53" s="146"/>
      <c r="O53" s="146"/>
      <c r="P53" s="146"/>
      <c r="Q53" s="146"/>
      <c r="R53" s="146"/>
      <c r="S53" s="146"/>
      <c r="T53" s="146"/>
      <c r="U53" s="18"/>
      <c r="V53" s="376">
        <f>+J53+'JUNIO  (2)'!P53</f>
        <v>0</v>
      </c>
      <c r="W53" s="377">
        <f t="shared" ref="W53:W69" si="27">+P53-V53</f>
        <v>0</v>
      </c>
      <c r="X53" s="377">
        <f>+M53+'JUNIO  (2)'!S53</f>
        <v>0</v>
      </c>
      <c r="Y53" s="377">
        <f t="shared" ref="Y53:Y69" si="28">+S53-X53</f>
        <v>0</v>
      </c>
      <c r="Z53" s="375">
        <f t="shared" ref="Z53:Z69" si="29">+X53/G53</f>
        <v>0</v>
      </c>
      <c r="AA53" s="382">
        <f t="shared" ref="AA53:AA69" si="30">+U53-Z53</f>
        <v>0</v>
      </c>
    </row>
    <row r="54" spans="1:27" ht="15" customHeight="1">
      <c r="A54" s="4"/>
      <c r="B54" s="417" t="s">
        <v>91</v>
      </c>
      <c r="C54" s="418"/>
      <c r="D54" s="418"/>
      <c r="E54" s="418"/>
      <c r="F54" s="419"/>
      <c r="G54" s="640">
        <v>6000</v>
      </c>
      <c r="H54" s="641"/>
      <c r="I54" s="174"/>
      <c r="J54" s="151">
        <v>6000</v>
      </c>
      <c r="K54" s="146"/>
      <c r="L54" s="146"/>
      <c r="M54" s="146"/>
      <c r="N54" s="146"/>
      <c r="O54" s="146"/>
      <c r="P54" s="146">
        <v>6000</v>
      </c>
      <c r="Q54" s="146"/>
      <c r="R54" s="146"/>
      <c r="S54" s="146"/>
      <c r="T54" s="146"/>
      <c r="U54" s="18"/>
      <c r="V54" s="376">
        <f>+J54+'JUNIO  (2)'!P54</f>
        <v>6000</v>
      </c>
      <c r="W54" s="377">
        <f t="shared" si="27"/>
        <v>0</v>
      </c>
      <c r="X54" s="377">
        <f>+M54+'JUNIO  (2)'!S54</f>
        <v>0</v>
      </c>
      <c r="Y54" s="377">
        <f t="shared" si="28"/>
        <v>0</v>
      </c>
      <c r="Z54" s="375">
        <f t="shared" si="29"/>
        <v>0</v>
      </c>
      <c r="AA54" s="382">
        <f t="shared" si="30"/>
        <v>0</v>
      </c>
    </row>
    <row r="55" spans="1:27">
      <c r="A55" s="4"/>
      <c r="B55" s="417" t="s">
        <v>92</v>
      </c>
      <c r="C55" s="418"/>
      <c r="D55" s="418"/>
      <c r="E55" s="418"/>
      <c r="F55" s="419"/>
      <c r="G55" s="640">
        <v>83028</v>
      </c>
      <c r="H55" s="641"/>
      <c r="I55" s="174"/>
      <c r="J55" s="151">
        <v>3991.3</v>
      </c>
      <c r="K55" s="146"/>
      <c r="L55" s="146"/>
      <c r="M55" s="146"/>
      <c r="N55" s="146"/>
      <c r="O55" s="146"/>
      <c r="P55" s="146">
        <v>39820.700000000012</v>
      </c>
      <c r="Q55" s="146"/>
      <c r="R55" s="146"/>
      <c r="S55" s="146"/>
      <c r="T55" s="146"/>
      <c r="U55" s="18"/>
      <c r="V55" s="376">
        <f>+J55+'JUNIO  (2)'!P55</f>
        <v>39820.700000000012</v>
      </c>
      <c r="W55" s="377">
        <f t="shared" si="27"/>
        <v>0</v>
      </c>
      <c r="X55" s="377">
        <f>+M55+'JUNIO  (2)'!S55</f>
        <v>0</v>
      </c>
      <c r="Y55" s="377">
        <f t="shared" si="28"/>
        <v>0</v>
      </c>
      <c r="Z55" s="375">
        <f t="shared" si="29"/>
        <v>0</v>
      </c>
      <c r="AA55" s="382">
        <f t="shared" si="30"/>
        <v>0</v>
      </c>
    </row>
    <row r="56" spans="1:27" ht="15" customHeight="1">
      <c r="A56" s="4"/>
      <c r="B56" s="417" t="s">
        <v>93</v>
      </c>
      <c r="C56" s="418"/>
      <c r="D56" s="418"/>
      <c r="E56" s="418"/>
      <c r="F56" s="419"/>
      <c r="G56" s="640">
        <v>30500</v>
      </c>
      <c r="H56" s="641"/>
      <c r="I56" s="174"/>
      <c r="J56" s="175"/>
      <c r="K56" s="146"/>
      <c r="L56" s="146"/>
      <c r="M56" s="146"/>
      <c r="N56" s="146"/>
      <c r="O56" s="146"/>
      <c r="P56" s="146"/>
      <c r="Q56" s="146"/>
      <c r="R56" s="146"/>
      <c r="S56" s="146"/>
      <c r="T56" s="146"/>
      <c r="U56" s="18"/>
      <c r="V56" s="376">
        <f>+J56+'JUNIO  (2)'!P56</f>
        <v>0</v>
      </c>
      <c r="W56" s="377">
        <f t="shared" si="27"/>
        <v>0</v>
      </c>
      <c r="X56" s="377">
        <f>+M56+'JUNIO  (2)'!S56</f>
        <v>0</v>
      </c>
      <c r="Y56" s="377">
        <f t="shared" si="28"/>
        <v>0</v>
      </c>
      <c r="Z56" s="375">
        <f t="shared" si="29"/>
        <v>0</v>
      </c>
      <c r="AA56" s="382">
        <f t="shared" si="30"/>
        <v>0</v>
      </c>
    </row>
    <row r="57" spans="1:27" ht="15" customHeight="1">
      <c r="A57" s="4"/>
      <c r="B57" s="417" t="s">
        <v>94</v>
      </c>
      <c r="C57" s="418"/>
      <c r="D57" s="418"/>
      <c r="E57" s="418"/>
      <c r="F57" s="419"/>
      <c r="G57" s="640">
        <v>1900.23</v>
      </c>
      <c r="H57" s="641"/>
      <c r="I57" s="174"/>
      <c r="J57" s="175"/>
      <c r="K57" s="146"/>
      <c r="L57" s="146"/>
      <c r="M57" s="146"/>
      <c r="N57" s="146"/>
      <c r="O57" s="146"/>
      <c r="P57" s="146">
        <v>1900.23</v>
      </c>
      <c r="Q57" s="146"/>
      <c r="R57" s="146"/>
      <c r="S57" s="146"/>
      <c r="T57" s="146"/>
      <c r="U57" s="18"/>
      <c r="V57" s="376">
        <f>+J57+'JUNIO  (2)'!P57</f>
        <v>1900.23</v>
      </c>
      <c r="W57" s="377">
        <f t="shared" si="27"/>
        <v>0</v>
      </c>
      <c r="X57" s="377">
        <f>+M57+'JUNIO  (2)'!S57</f>
        <v>0</v>
      </c>
      <c r="Y57" s="377">
        <f t="shared" si="28"/>
        <v>0</v>
      </c>
      <c r="Z57" s="375">
        <f t="shared" si="29"/>
        <v>0</v>
      </c>
      <c r="AA57" s="382">
        <f t="shared" si="30"/>
        <v>0</v>
      </c>
    </row>
    <row r="58" spans="1:27" ht="15" customHeight="1">
      <c r="A58" s="4"/>
      <c r="B58" s="417" t="s">
        <v>95</v>
      </c>
      <c r="C58" s="418"/>
      <c r="D58" s="418"/>
      <c r="E58" s="418"/>
      <c r="F58" s="419"/>
      <c r="G58" s="640">
        <v>1500</v>
      </c>
      <c r="H58" s="641"/>
      <c r="I58" s="174"/>
      <c r="J58" s="175"/>
      <c r="K58" s="146"/>
      <c r="L58" s="146"/>
      <c r="M58" s="146"/>
      <c r="N58" s="146"/>
      <c r="O58" s="146"/>
      <c r="P58" s="146">
        <v>1500</v>
      </c>
      <c r="Q58" s="146"/>
      <c r="R58" s="146"/>
      <c r="S58" s="146"/>
      <c r="T58" s="146"/>
      <c r="U58" s="18"/>
      <c r="V58" s="376">
        <f>+J58+'JUNIO  (2)'!P58</f>
        <v>1500</v>
      </c>
      <c r="W58" s="377">
        <f t="shared" si="27"/>
        <v>0</v>
      </c>
      <c r="X58" s="377">
        <f>+M58+'JUNIO  (2)'!S58</f>
        <v>0</v>
      </c>
      <c r="Y58" s="377">
        <f t="shared" si="28"/>
        <v>0</v>
      </c>
      <c r="Z58" s="375">
        <f t="shared" si="29"/>
        <v>0</v>
      </c>
      <c r="AA58" s="382">
        <f t="shared" si="30"/>
        <v>0</v>
      </c>
    </row>
    <row r="59" spans="1:27" ht="15" customHeight="1">
      <c r="A59" s="4"/>
      <c r="B59" s="417" t="s">
        <v>96</v>
      </c>
      <c r="C59" s="418"/>
      <c r="D59" s="418"/>
      <c r="E59" s="418"/>
      <c r="F59" s="419"/>
      <c r="G59" s="640">
        <v>1362</v>
      </c>
      <c r="H59" s="641"/>
      <c r="I59" s="174"/>
      <c r="J59" s="175"/>
      <c r="K59" s="146"/>
      <c r="L59" s="146"/>
      <c r="M59" s="146"/>
      <c r="N59" s="146"/>
      <c r="O59" s="146"/>
      <c r="P59" s="146"/>
      <c r="Q59" s="146"/>
      <c r="R59" s="146"/>
      <c r="S59" s="146"/>
      <c r="T59" s="146"/>
      <c r="U59" s="18"/>
      <c r="V59" s="376">
        <f>+J59+'JUNIO  (2)'!P59</f>
        <v>0</v>
      </c>
      <c r="W59" s="377">
        <f t="shared" si="27"/>
        <v>0</v>
      </c>
      <c r="X59" s="377">
        <f>+M59+'JUNIO  (2)'!S59</f>
        <v>0</v>
      </c>
      <c r="Y59" s="377">
        <f t="shared" si="28"/>
        <v>0</v>
      </c>
      <c r="Z59" s="375">
        <f t="shared" si="29"/>
        <v>0</v>
      </c>
      <c r="AA59" s="382">
        <f t="shared" si="30"/>
        <v>0</v>
      </c>
    </row>
    <row r="60" spans="1:27" ht="15" customHeight="1">
      <c r="A60" s="4"/>
      <c r="B60" s="417" t="s">
        <v>97</v>
      </c>
      <c r="C60" s="418"/>
      <c r="D60" s="418"/>
      <c r="E60" s="418"/>
      <c r="F60" s="419"/>
      <c r="G60" s="640">
        <v>3500</v>
      </c>
      <c r="H60" s="641"/>
      <c r="I60" s="174"/>
      <c r="J60" s="175"/>
      <c r="K60" s="146"/>
      <c r="L60" s="146"/>
      <c r="M60" s="146"/>
      <c r="N60" s="146"/>
      <c r="O60" s="146"/>
      <c r="P60" s="146">
        <v>3500</v>
      </c>
      <c r="Q60" s="146"/>
      <c r="R60" s="146"/>
      <c r="S60" s="146"/>
      <c r="T60" s="146"/>
      <c r="U60" s="18"/>
      <c r="V60" s="376">
        <f>+J60+'JUNIO  (2)'!P60</f>
        <v>3500</v>
      </c>
      <c r="W60" s="377">
        <f t="shared" si="27"/>
        <v>0</v>
      </c>
      <c r="X60" s="377">
        <f>+M60+'JUNIO  (2)'!S60</f>
        <v>0</v>
      </c>
      <c r="Y60" s="377">
        <f t="shared" si="28"/>
        <v>0</v>
      </c>
      <c r="Z60" s="375">
        <f t="shared" si="29"/>
        <v>0</v>
      </c>
      <c r="AA60" s="382">
        <f t="shared" si="30"/>
        <v>0</v>
      </c>
    </row>
    <row r="61" spans="1:27" ht="15" customHeight="1">
      <c r="A61" s="4"/>
      <c r="B61" s="417" t="s">
        <v>98</v>
      </c>
      <c r="C61" s="418"/>
      <c r="D61" s="418"/>
      <c r="E61" s="418"/>
      <c r="F61" s="419"/>
      <c r="G61" s="640">
        <v>19000</v>
      </c>
      <c r="H61" s="641"/>
      <c r="I61" s="174"/>
      <c r="J61" s="175"/>
      <c r="K61" s="146"/>
      <c r="L61" s="146"/>
      <c r="M61" s="146"/>
      <c r="N61" s="146"/>
      <c r="O61" s="146"/>
      <c r="P61" s="146">
        <v>5500</v>
      </c>
      <c r="Q61" s="146"/>
      <c r="R61" s="146"/>
      <c r="S61" s="146"/>
      <c r="T61" s="146"/>
      <c r="U61" s="18"/>
      <c r="V61" s="376">
        <f>+J61+'JUNIO  (2)'!P61</f>
        <v>5500</v>
      </c>
      <c r="W61" s="377">
        <f t="shared" si="27"/>
        <v>0</v>
      </c>
      <c r="X61" s="377">
        <f>+M61+'JUNIO  (2)'!S61</f>
        <v>0</v>
      </c>
      <c r="Y61" s="377">
        <f t="shared" si="28"/>
        <v>0</v>
      </c>
      <c r="Z61" s="375">
        <f t="shared" si="29"/>
        <v>0</v>
      </c>
      <c r="AA61" s="382">
        <f t="shared" si="30"/>
        <v>0</v>
      </c>
    </row>
    <row r="62" spans="1:27" ht="15" customHeight="1">
      <c r="A62" s="4"/>
      <c r="B62" s="417" t="s">
        <v>99</v>
      </c>
      <c r="C62" s="418"/>
      <c r="D62" s="418"/>
      <c r="E62" s="418"/>
      <c r="F62" s="419"/>
      <c r="G62" s="640">
        <v>0</v>
      </c>
      <c r="H62" s="641"/>
      <c r="I62" s="174"/>
      <c r="J62" s="175"/>
      <c r="K62" s="146"/>
      <c r="L62" s="146"/>
      <c r="M62" s="146"/>
      <c r="N62" s="146"/>
      <c r="O62" s="146"/>
      <c r="P62" s="146"/>
      <c r="Q62" s="146"/>
      <c r="R62" s="146"/>
      <c r="S62" s="146"/>
      <c r="T62" s="146"/>
      <c r="U62" s="18"/>
      <c r="V62" s="376">
        <f>+J62+'JUNIO  (2)'!P62</f>
        <v>0</v>
      </c>
      <c r="W62" s="377">
        <f t="shared" si="27"/>
        <v>0</v>
      </c>
      <c r="X62" s="377">
        <f>+M62+'JUNIO  (2)'!S62</f>
        <v>0</v>
      </c>
      <c r="Y62" s="377">
        <f t="shared" si="28"/>
        <v>0</v>
      </c>
      <c r="Z62" s="375">
        <v>0</v>
      </c>
      <c r="AA62" s="382">
        <f t="shared" si="30"/>
        <v>0</v>
      </c>
    </row>
    <row r="63" spans="1:27" ht="15" customHeight="1">
      <c r="A63" s="4"/>
      <c r="B63" s="417" t="s">
        <v>100</v>
      </c>
      <c r="C63" s="418"/>
      <c r="D63" s="418"/>
      <c r="E63" s="418"/>
      <c r="F63" s="419"/>
      <c r="G63" s="640">
        <v>228000</v>
      </c>
      <c r="H63" s="641"/>
      <c r="I63" s="176"/>
      <c r="J63" s="41">
        <v>19000</v>
      </c>
      <c r="K63" s="146"/>
      <c r="L63" s="146"/>
      <c r="M63" s="203">
        <v>17052.93</v>
      </c>
      <c r="N63" s="57">
        <v>0</v>
      </c>
      <c r="O63" s="146">
        <v>0</v>
      </c>
      <c r="P63" s="202">
        <v>133000</v>
      </c>
      <c r="Q63" s="146">
        <v>0</v>
      </c>
      <c r="R63" s="146">
        <v>0</v>
      </c>
      <c r="S63" s="146">
        <f>+M63+'JUNIO  (2)'!S63</f>
        <v>120575.75</v>
      </c>
      <c r="T63" s="146">
        <v>0</v>
      </c>
      <c r="U63" s="18">
        <f>S63*100/G63/100</f>
        <v>0.52884100877192985</v>
      </c>
      <c r="V63" s="376">
        <f>+J63+'JUNIO  (2)'!P63</f>
        <v>133000</v>
      </c>
      <c r="W63" s="377">
        <f t="shared" si="27"/>
        <v>0</v>
      </c>
      <c r="X63" s="377">
        <f>+M63+'JUNIO  (2)'!S63</f>
        <v>120575.75</v>
      </c>
      <c r="Y63" s="377">
        <f t="shared" si="28"/>
        <v>0</v>
      </c>
      <c r="Z63" s="375">
        <f t="shared" si="29"/>
        <v>0.52884100877192985</v>
      </c>
      <c r="AA63" s="382">
        <f t="shared" si="30"/>
        <v>0</v>
      </c>
    </row>
    <row r="64" spans="1:27">
      <c r="A64" s="4"/>
      <c r="B64" s="417" t="s">
        <v>101</v>
      </c>
      <c r="C64" s="418"/>
      <c r="D64" s="418"/>
      <c r="E64" s="418"/>
      <c r="F64" s="419"/>
      <c r="G64" s="640">
        <v>29640</v>
      </c>
      <c r="H64" s="641"/>
      <c r="I64" s="174"/>
      <c r="J64" s="175"/>
      <c r="K64" s="146"/>
      <c r="L64" s="146"/>
      <c r="M64" s="151"/>
      <c r="N64" s="151"/>
      <c r="O64" s="151"/>
      <c r="P64" s="146"/>
      <c r="Q64" s="146"/>
      <c r="R64" s="151"/>
      <c r="S64" s="151"/>
      <c r="T64" s="151"/>
      <c r="U64" s="19"/>
      <c r="V64" s="376">
        <f>+J64+'JUNIO  (2)'!P64</f>
        <v>0</v>
      </c>
      <c r="W64" s="377">
        <f t="shared" si="27"/>
        <v>0</v>
      </c>
      <c r="X64" s="377">
        <f>+M64+'JUNIO  (2)'!S64</f>
        <v>0</v>
      </c>
      <c r="Y64" s="377">
        <f t="shared" si="28"/>
        <v>0</v>
      </c>
      <c r="Z64" s="375">
        <f t="shared" si="29"/>
        <v>0</v>
      </c>
      <c r="AA64" s="382">
        <f t="shared" si="30"/>
        <v>0</v>
      </c>
    </row>
    <row r="65" spans="1:27" ht="15.75" customHeight="1">
      <c r="A65" s="4"/>
      <c r="B65" s="417" t="s">
        <v>102</v>
      </c>
      <c r="C65" s="418"/>
      <c r="D65" s="418"/>
      <c r="E65" s="418"/>
      <c r="F65" s="419"/>
      <c r="G65" s="640">
        <v>5000</v>
      </c>
      <c r="H65" s="641"/>
      <c r="I65" s="174"/>
      <c r="J65" s="175"/>
      <c r="K65" s="151"/>
      <c r="L65" s="151"/>
      <c r="M65" s="151"/>
      <c r="N65" s="151"/>
      <c r="O65" s="151"/>
      <c r="P65" s="151"/>
      <c r="Q65" s="151"/>
      <c r="R65" s="151"/>
      <c r="S65" s="151"/>
      <c r="T65" s="151"/>
      <c r="U65" s="19"/>
      <c r="V65" s="376">
        <f>+J65+'JUNIO  (2)'!P65</f>
        <v>0</v>
      </c>
      <c r="W65" s="377">
        <f t="shared" si="27"/>
        <v>0</v>
      </c>
      <c r="X65" s="377">
        <f>+M65+'JUNIO  (2)'!S65</f>
        <v>0</v>
      </c>
      <c r="Y65" s="377">
        <f t="shared" si="28"/>
        <v>0</v>
      </c>
      <c r="Z65" s="375">
        <f t="shared" si="29"/>
        <v>0</v>
      </c>
      <c r="AA65" s="382">
        <f t="shared" si="30"/>
        <v>0</v>
      </c>
    </row>
    <row r="66" spans="1:27" ht="15.75" customHeight="1">
      <c r="A66" s="4"/>
      <c r="B66" s="417" t="s">
        <v>103</v>
      </c>
      <c r="C66" s="418"/>
      <c r="D66" s="418"/>
      <c r="E66" s="418"/>
      <c r="F66" s="419"/>
      <c r="G66" s="640">
        <v>1500</v>
      </c>
      <c r="H66" s="641"/>
      <c r="I66" s="174"/>
      <c r="J66" s="175"/>
      <c r="K66" s="175"/>
      <c r="L66" s="175"/>
      <c r="M66" s="175"/>
      <c r="N66" s="175"/>
      <c r="O66" s="175"/>
      <c r="P66" s="175"/>
      <c r="Q66" s="175"/>
      <c r="R66" s="175"/>
      <c r="S66" s="175"/>
      <c r="T66" s="175"/>
      <c r="U66" s="30"/>
      <c r="V66" s="376">
        <f>+J66+'JUNIO  (2)'!P66</f>
        <v>0</v>
      </c>
      <c r="W66" s="377">
        <f t="shared" si="27"/>
        <v>0</v>
      </c>
      <c r="X66" s="377">
        <f>+M66+'JUNIO  (2)'!S66</f>
        <v>0</v>
      </c>
      <c r="Y66" s="377">
        <f t="shared" si="28"/>
        <v>0</v>
      </c>
      <c r="Z66" s="375">
        <f t="shared" si="29"/>
        <v>0</v>
      </c>
      <c r="AA66" s="382">
        <f t="shared" si="30"/>
        <v>0</v>
      </c>
    </row>
    <row r="67" spans="1:27" ht="15" customHeight="1">
      <c r="A67" s="4"/>
      <c r="B67" s="417" t="s">
        <v>104</v>
      </c>
      <c r="C67" s="418"/>
      <c r="D67" s="418"/>
      <c r="E67" s="418"/>
      <c r="F67" s="419"/>
      <c r="G67" s="640">
        <v>6700</v>
      </c>
      <c r="H67" s="641"/>
      <c r="I67" s="174"/>
      <c r="J67" s="175"/>
      <c r="K67" s="146"/>
      <c r="L67" s="146"/>
      <c r="M67" s="146">
        <v>3280</v>
      </c>
      <c r="N67" s="146"/>
      <c r="O67" s="146"/>
      <c r="P67" s="151">
        <v>6700</v>
      </c>
      <c r="Q67" s="151"/>
      <c r="R67" s="151"/>
      <c r="S67" s="151">
        <f>+M67</f>
        <v>3280</v>
      </c>
      <c r="T67" s="146"/>
      <c r="U67" s="18">
        <f>S67*100/G67/100</f>
        <v>0.48955223880597015</v>
      </c>
      <c r="V67" s="376">
        <f>+J67+'JUNIO  (2)'!P67</f>
        <v>6700</v>
      </c>
      <c r="W67" s="377">
        <f t="shared" si="27"/>
        <v>0</v>
      </c>
      <c r="X67" s="377">
        <f>+M67+'JUNIO  (2)'!S67</f>
        <v>3280</v>
      </c>
      <c r="Y67" s="377">
        <f t="shared" si="28"/>
        <v>0</v>
      </c>
      <c r="Z67" s="375">
        <f t="shared" si="29"/>
        <v>0.48955223880597015</v>
      </c>
      <c r="AA67" s="382">
        <f t="shared" si="30"/>
        <v>0</v>
      </c>
    </row>
    <row r="68" spans="1:27">
      <c r="A68" s="4"/>
      <c r="B68" s="417" t="s">
        <v>105</v>
      </c>
      <c r="C68" s="418"/>
      <c r="D68" s="418"/>
      <c r="E68" s="418"/>
      <c r="F68" s="419"/>
      <c r="G68" s="640">
        <v>22860</v>
      </c>
      <c r="H68" s="641"/>
      <c r="I68" s="174"/>
      <c r="J68" s="151">
        <v>18840</v>
      </c>
      <c r="K68" s="146"/>
      <c r="L68" s="146"/>
      <c r="M68" s="146"/>
      <c r="N68" s="146"/>
      <c r="O68" s="146"/>
      <c r="P68" s="146">
        <v>22860</v>
      </c>
      <c r="Q68" s="151"/>
      <c r="R68" s="151"/>
      <c r="S68" s="146"/>
      <c r="T68" s="146"/>
      <c r="U68" s="20"/>
      <c r="V68" s="376">
        <f>+J68+'JUNIO  (2)'!P68</f>
        <v>22860</v>
      </c>
      <c r="W68" s="377">
        <f t="shared" si="27"/>
        <v>0</v>
      </c>
      <c r="X68" s="377">
        <f>+M68+'JUNIO  (2)'!S68</f>
        <v>0</v>
      </c>
      <c r="Y68" s="377">
        <f t="shared" si="28"/>
        <v>0</v>
      </c>
      <c r="Z68" s="375">
        <f t="shared" si="29"/>
        <v>0</v>
      </c>
      <c r="AA68" s="382">
        <f t="shared" si="30"/>
        <v>0</v>
      </c>
    </row>
    <row r="69" spans="1:27" ht="15.75" thickBot="1">
      <c r="A69" s="4"/>
      <c r="B69" s="417" t="s">
        <v>106</v>
      </c>
      <c r="C69" s="502"/>
      <c r="D69" s="502"/>
      <c r="E69" s="502"/>
      <c r="F69" s="419"/>
      <c r="G69" s="640">
        <v>15000</v>
      </c>
      <c r="H69" s="641"/>
      <c r="I69" s="174"/>
      <c r="J69" s="175"/>
      <c r="K69" s="146"/>
      <c r="L69" s="146"/>
      <c r="M69" s="146"/>
      <c r="N69" s="146"/>
      <c r="O69" s="146"/>
      <c r="P69" s="146"/>
      <c r="Q69" s="146"/>
      <c r="R69" s="146"/>
      <c r="S69" s="146"/>
      <c r="T69" s="146"/>
      <c r="U69" s="20"/>
      <c r="V69" s="376">
        <f>+J69+'JUNIO  (2)'!P69</f>
        <v>0</v>
      </c>
      <c r="W69" s="377">
        <f t="shared" si="27"/>
        <v>0</v>
      </c>
      <c r="X69" s="377">
        <f>+M69+'JUNIO  (2)'!S69</f>
        <v>0</v>
      </c>
      <c r="Y69" s="377">
        <f t="shared" si="28"/>
        <v>0</v>
      </c>
      <c r="Z69" s="375">
        <f t="shared" si="29"/>
        <v>0</v>
      </c>
      <c r="AA69" s="382">
        <f t="shared" si="30"/>
        <v>0</v>
      </c>
    </row>
    <row r="70" spans="1:27" ht="15.75" thickBot="1">
      <c r="A70" s="4"/>
      <c r="B70" s="703"/>
      <c r="C70" s="704"/>
      <c r="D70" s="704"/>
      <c r="E70" s="704"/>
      <c r="F70" s="704"/>
      <c r="G70" s="705"/>
      <c r="H70" s="705"/>
      <c r="I70" s="166"/>
      <c r="J70" s="166"/>
      <c r="K70" s="166"/>
      <c r="L70" s="166"/>
      <c r="M70" s="166"/>
      <c r="N70" s="166"/>
      <c r="O70" s="166"/>
      <c r="P70" s="166"/>
      <c r="Q70" s="166"/>
      <c r="R70" s="166"/>
      <c r="S70" s="166"/>
      <c r="T70" s="155"/>
      <c r="U70" s="17"/>
      <c r="V70" s="345"/>
      <c r="W70" s="373"/>
      <c r="X70" s="373"/>
      <c r="Y70" s="345"/>
      <c r="Z70" s="345"/>
      <c r="AA70" s="345"/>
    </row>
    <row r="71" spans="1:27" s="108" customFormat="1" ht="15" customHeight="1" thickBot="1">
      <c r="A71" s="4"/>
      <c r="B71" s="106" t="s">
        <v>87</v>
      </c>
      <c r="C71" s="137"/>
      <c r="D71" s="137"/>
      <c r="E71" s="137"/>
      <c r="F71" s="137"/>
      <c r="G71" s="172"/>
      <c r="H71" s="172"/>
      <c r="I71" s="172"/>
      <c r="J71" s="172"/>
      <c r="K71" s="172"/>
      <c r="L71" s="172"/>
      <c r="M71" s="172"/>
      <c r="N71" s="172"/>
      <c r="O71" s="172"/>
      <c r="P71" s="172"/>
      <c r="Q71" s="172"/>
      <c r="R71" s="172"/>
      <c r="S71" s="172"/>
      <c r="T71" s="172"/>
      <c r="U71" s="138"/>
      <c r="V71" s="376"/>
      <c r="W71" s="377"/>
      <c r="X71" s="377"/>
      <c r="Y71" s="377"/>
      <c r="Z71" s="375"/>
      <c r="AA71" s="382"/>
    </row>
    <row r="72" spans="1:27" ht="16.5" thickBot="1">
      <c r="A72" s="4"/>
      <c r="B72" s="412" t="s">
        <v>107</v>
      </c>
      <c r="C72" s="413"/>
      <c r="D72" s="413"/>
      <c r="E72" s="413"/>
      <c r="F72" s="414"/>
      <c r="G72" s="649">
        <v>3600</v>
      </c>
      <c r="H72" s="650"/>
      <c r="I72" s="140">
        <v>0</v>
      </c>
      <c r="J72" s="158">
        <v>300</v>
      </c>
      <c r="K72" s="159">
        <v>0</v>
      </c>
      <c r="L72" s="160">
        <v>0</v>
      </c>
      <c r="M72" s="161">
        <v>304.57</v>
      </c>
      <c r="N72" s="162">
        <v>0</v>
      </c>
      <c r="O72" s="159">
        <v>0</v>
      </c>
      <c r="P72" s="163">
        <v>2100</v>
      </c>
      <c r="Q72" s="159">
        <v>0</v>
      </c>
      <c r="R72" s="159">
        <v>0</v>
      </c>
      <c r="S72" s="159">
        <f>+M72+'JUNIO  (2)'!S72</f>
        <v>1281.8</v>
      </c>
      <c r="T72" s="159">
        <v>0</v>
      </c>
      <c r="U72" s="53">
        <f>S72*100/G72/100</f>
        <v>0.35605555555555557</v>
      </c>
      <c r="V72" s="376">
        <f>+J72+'JUNIO  (2)'!P72</f>
        <v>2100</v>
      </c>
      <c r="W72" s="377">
        <f t="shared" ref="W72" si="31">+P72-V72</f>
        <v>0</v>
      </c>
      <c r="X72" s="377">
        <f>+M72+'JUNIO  (2)'!S72</f>
        <v>1281.8</v>
      </c>
      <c r="Y72" s="377">
        <f t="shared" ref="Y72" si="32">+S72-X72</f>
        <v>0</v>
      </c>
      <c r="Z72" s="375">
        <f t="shared" ref="Z72" si="33">+X72/G72</f>
        <v>0.35605555555555557</v>
      </c>
      <c r="AA72" s="382">
        <f t="shared" ref="AA72" si="34">+U72-Z72</f>
        <v>0</v>
      </c>
    </row>
    <row r="73" spans="1:27" ht="15.75" thickBot="1">
      <c r="A73" s="4"/>
      <c r="B73" s="31"/>
      <c r="C73" s="32"/>
      <c r="D73" s="32"/>
      <c r="E73" s="32"/>
      <c r="F73" s="33"/>
      <c r="G73" s="647"/>
      <c r="H73" s="648"/>
      <c r="I73" s="164"/>
      <c r="J73" s="165"/>
      <c r="K73" s="164"/>
      <c r="L73" s="164"/>
      <c r="M73" s="165"/>
      <c r="N73" s="164"/>
      <c r="O73" s="164"/>
      <c r="P73" s="165"/>
      <c r="Q73" s="164"/>
      <c r="R73" s="164"/>
      <c r="S73" s="165"/>
      <c r="T73" s="164"/>
      <c r="U73" s="61"/>
      <c r="V73" s="345"/>
      <c r="W73" s="373"/>
      <c r="X73" s="373"/>
      <c r="Y73" s="345"/>
      <c r="Z73" s="345"/>
      <c r="AA73" s="345"/>
    </row>
    <row r="74" spans="1:27" s="108" customFormat="1" ht="15.75" customHeight="1" thickBot="1">
      <c r="A74" s="4"/>
      <c r="B74" s="503" t="s">
        <v>45</v>
      </c>
      <c r="C74" s="504"/>
      <c r="D74" s="504"/>
      <c r="E74" s="504"/>
      <c r="F74" s="504"/>
      <c r="G74" s="642"/>
      <c r="H74" s="642"/>
      <c r="I74" s="143"/>
      <c r="J74" s="143"/>
      <c r="K74" s="143"/>
      <c r="L74" s="143"/>
      <c r="M74" s="143"/>
      <c r="N74" s="143"/>
      <c r="O74" s="143"/>
      <c r="P74" s="143"/>
      <c r="Q74" s="143"/>
      <c r="R74" s="143"/>
      <c r="S74" s="143"/>
      <c r="T74" s="143"/>
      <c r="U74" s="94"/>
      <c r="V74" s="376"/>
      <c r="W74" s="377"/>
      <c r="X74" s="377"/>
      <c r="Y74" s="377"/>
      <c r="Z74" s="375"/>
      <c r="AA74" s="382"/>
    </row>
    <row r="75" spans="1:27" ht="15" customHeight="1">
      <c r="A75" s="4"/>
      <c r="B75" s="427" t="s">
        <v>108</v>
      </c>
      <c r="C75" s="428"/>
      <c r="D75" s="428"/>
      <c r="E75" s="428"/>
      <c r="F75" s="429"/>
      <c r="G75" s="643">
        <v>1500</v>
      </c>
      <c r="H75" s="644"/>
      <c r="I75" s="204">
        <v>0</v>
      </c>
      <c r="J75" s="167"/>
      <c r="K75" s="167">
        <v>0</v>
      </c>
      <c r="L75" s="167">
        <v>0</v>
      </c>
      <c r="M75" s="167">
        <v>0</v>
      </c>
      <c r="N75" s="167">
        <v>0</v>
      </c>
      <c r="O75" s="167">
        <v>0</v>
      </c>
      <c r="P75" s="167">
        <v>1500</v>
      </c>
      <c r="Q75" s="167">
        <v>0</v>
      </c>
      <c r="R75" s="167">
        <v>0</v>
      </c>
      <c r="S75" s="167">
        <v>0</v>
      </c>
      <c r="T75" s="167">
        <v>0</v>
      </c>
      <c r="U75" s="29">
        <v>0</v>
      </c>
      <c r="V75" s="376">
        <f>+J75+'JUNIO  (2)'!P75</f>
        <v>1500</v>
      </c>
      <c r="W75" s="377">
        <f t="shared" ref="W75:W80" si="35">+P75-V75</f>
        <v>0</v>
      </c>
      <c r="X75" s="377">
        <f>+M75+'JUNIO  (2)'!S75</f>
        <v>0</v>
      </c>
      <c r="Y75" s="377">
        <f t="shared" ref="Y75:Y80" si="36">+S75-X75</f>
        <v>0</v>
      </c>
      <c r="Z75" s="375">
        <f t="shared" ref="Z75:Z80" si="37">+X75/G75</f>
        <v>0</v>
      </c>
      <c r="AA75" s="382">
        <f t="shared" ref="AA75:AA80" si="38">+U75-Z75</f>
        <v>0</v>
      </c>
    </row>
    <row r="76" spans="1:27" ht="15.75" customHeight="1">
      <c r="A76" s="4"/>
      <c r="B76" s="417" t="s">
        <v>90</v>
      </c>
      <c r="C76" s="502"/>
      <c r="D76" s="502"/>
      <c r="E76" s="502"/>
      <c r="F76" s="419"/>
      <c r="G76" s="640">
        <v>2000</v>
      </c>
      <c r="H76" s="641"/>
      <c r="I76" s="146">
        <v>0</v>
      </c>
      <c r="J76" s="146">
        <v>2000</v>
      </c>
      <c r="K76" s="146">
        <v>0</v>
      </c>
      <c r="L76" s="146">
        <v>0</v>
      </c>
      <c r="M76" s="146">
        <v>0</v>
      </c>
      <c r="N76" s="146">
        <v>0</v>
      </c>
      <c r="O76" s="146">
        <v>0</v>
      </c>
      <c r="P76" s="146">
        <v>2000</v>
      </c>
      <c r="Q76" s="146">
        <v>0</v>
      </c>
      <c r="R76" s="146">
        <v>0</v>
      </c>
      <c r="S76" s="146">
        <v>0</v>
      </c>
      <c r="T76" s="146">
        <v>0</v>
      </c>
      <c r="U76" s="18">
        <v>0</v>
      </c>
      <c r="V76" s="376">
        <f>+J76+'JUNIO  (2)'!P76</f>
        <v>2000</v>
      </c>
      <c r="W76" s="377">
        <f t="shared" si="35"/>
        <v>0</v>
      </c>
      <c r="X76" s="377">
        <f>+M76+'JUNIO  (2)'!S76</f>
        <v>0</v>
      </c>
      <c r="Y76" s="377">
        <f t="shared" si="36"/>
        <v>0</v>
      </c>
      <c r="Z76" s="375">
        <f t="shared" si="37"/>
        <v>0</v>
      </c>
      <c r="AA76" s="382">
        <f t="shared" si="38"/>
        <v>0</v>
      </c>
    </row>
    <row r="77" spans="1:27" ht="15.75" customHeight="1">
      <c r="A77" s="4"/>
      <c r="B77" s="417" t="s">
        <v>93</v>
      </c>
      <c r="C77" s="502"/>
      <c r="D77" s="502"/>
      <c r="E77" s="502"/>
      <c r="F77" s="419"/>
      <c r="G77" s="640">
        <v>4666</v>
      </c>
      <c r="H77" s="641"/>
      <c r="I77" s="146">
        <v>0</v>
      </c>
      <c r="J77" s="146">
        <v>0</v>
      </c>
      <c r="K77" s="146">
        <v>0</v>
      </c>
      <c r="L77" s="146">
        <v>0</v>
      </c>
      <c r="M77" s="146">
        <v>0</v>
      </c>
      <c r="N77" s="146">
        <v>0</v>
      </c>
      <c r="O77" s="146">
        <v>0</v>
      </c>
      <c r="P77" s="146">
        <v>0</v>
      </c>
      <c r="Q77" s="146">
        <v>0</v>
      </c>
      <c r="R77" s="146">
        <v>0</v>
      </c>
      <c r="S77" s="146">
        <v>0</v>
      </c>
      <c r="T77" s="146">
        <v>0</v>
      </c>
      <c r="U77" s="18">
        <v>0</v>
      </c>
      <c r="V77" s="376">
        <f>+J77+'JUNIO  (2)'!P77</f>
        <v>0</v>
      </c>
      <c r="W77" s="377">
        <f t="shared" si="35"/>
        <v>0</v>
      </c>
      <c r="X77" s="377">
        <f>+M77+'JUNIO  (2)'!S77</f>
        <v>0</v>
      </c>
      <c r="Y77" s="377">
        <f t="shared" si="36"/>
        <v>0</v>
      </c>
      <c r="Z77" s="375">
        <f t="shared" si="37"/>
        <v>0</v>
      </c>
      <c r="AA77" s="382">
        <f t="shared" si="38"/>
        <v>0</v>
      </c>
    </row>
    <row r="78" spans="1:27" ht="15" customHeight="1">
      <c r="A78" s="4"/>
      <c r="B78" s="417" t="s">
        <v>109</v>
      </c>
      <c r="C78" s="502"/>
      <c r="D78" s="502"/>
      <c r="E78" s="502"/>
      <c r="F78" s="419"/>
      <c r="G78" s="640">
        <v>48048</v>
      </c>
      <c r="H78" s="641"/>
      <c r="I78" s="146">
        <v>0</v>
      </c>
      <c r="J78" s="146">
        <v>6864</v>
      </c>
      <c r="K78" s="146">
        <v>0</v>
      </c>
      <c r="L78" s="146">
        <v>0</v>
      </c>
      <c r="M78" s="146">
        <v>0</v>
      </c>
      <c r="N78" s="146">
        <v>0</v>
      </c>
      <c r="O78" s="146">
        <v>0</v>
      </c>
      <c r="P78" s="146">
        <v>13728</v>
      </c>
      <c r="Q78" s="146">
        <v>0</v>
      </c>
      <c r="R78" s="146">
        <v>0</v>
      </c>
      <c r="S78" s="146">
        <v>0</v>
      </c>
      <c r="T78" s="146">
        <v>0</v>
      </c>
      <c r="U78" s="18">
        <v>0</v>
      </c>
      <c r="V78" s="376">
        <f>+J78+'JUNIO  (2)'!P78</f>
        <v>13728</v>
      </c>
      <c r="W78" s="377">
        <f t="shared" si="35"/>
        <v>0</v>
      </c>
      <c r="X78" s="377">
        <f>+M78+'JUNIO  (2)'!S78</f>
        <v>0</v>
      </c>
      <c r="Y78" s="377">
        <f t="shared" si="36"/>
        <v>0</v>
      </c>
      <c r="Z78" s="375">
        <f t="shared" si="37"/>
        <v>0</v>
      </c>
      <c r="AA78" s="382">
        <f t="shared" si="38"/>
        <v>0</v>
      </c>
    </row>
    <row r="79" spans="1:27" ht="15.75" thickBot="1">
      <c r="A79" s="4"/>
      <c r="B79" s="422" t="s">
        <v>110</v>
      </c>
      <c r="C79" s="423"/>
      <c r="D79" s="423"/>
      <c r="E79" s="423"/>
      <c r="F79" s="424"/>
      <c r="G79" s="638">
        <v>24000</v>
      </c>
      <c r="H79" s="639"/>
      <c r="I79" s="55">
        <v>0</v>
      </c>
      <c r="J79" s="55">
        <v>0</v>
      </c>
      <c r="K79" s="55">
        <v>0</v>
      </c>
      <c r="L79" s="55">
        <v>0</v>
      </c>
      <c r="M79" s="55">
        <v>0</v>
      </c>
      <c r="N79" s="55">
        <v>0</v>
      </c>
      <c r="O79" s="55">
        <v>0</v>
      </c>
      <c r="P79" s="55">
        <v>0</v>
      </c>
      <c r="Q79" s="55">
        <v>0</v>
      </c>
      <c r="R79" s="55">
        <v>0</v>
      </c>
      <c r="S79" s="55">
        <v>0</v>
      </c>
      <c r="T79" s="55">
        <v>0</v>
      </c>
      <c r="U79" s="54">
        <v>0</v>
      </c>
      <c r="V79" s="376">
        <f>+J79+'JUNIO  (2)'!P79</f>
        <v>0</v>
      </c>
      <c r="W79" s="377">
        <f t="shared" si="35"/>
        <v>0</v>
      </c>
      <c r="X79" s="377">
        <f>+M79+'JUNIO  (2)'!S79</f>
        <v>0</v>
      </c>
      <c r="Y79" s="377">
        <f t="shared" si="36"/>
        <v>0</v>
      </c>
      <c r="Z79" s="375">
        <f t="shared" si="37"/>
        <v>0</v>
      </c>
      <c r="AA79" s="382">
        <f t="shared" si="38"/>
        <v>0</v>
      </c>
    </row>
    <row r="80" spans="1:27" s="112" customFormat="1" ht="15.75" thickBot="1">
      <c r="A80" s="113"/>
      <c r="B80" s="487" t="s">
        <v>36</v>
      </c>
      <c r="C80" s="488"/>
      <c r="D80" s="488"/>
      <c r="E80" s="488"/>
      <c r="F80" s="489"/>
      <c r="G80" s="645">
        <f>SUM(G51:H79)</f>
        <v>688804.23</v>
      </c>
      <c r="H80" s="646"/>
      <c r="I80" s="144">
        <f t="shared" ref="I80:T80" si="39">SUM(I51:I79)</f>
        <v>0</v>
      </c>
      <c r="J80" s="144">
        <f t="shared" si="39"/>
        <v>70995.3</v>
      </c>
      <c r="K80" s="144">
        <f t="shared" si="39"/>
        <v>0</v>
      </c>
      <c r="L80" s="144">
        <f t="shared" si="39"/>
        <v>0</v>
      </c>
      <c r="M80" s="144">
        <f t="shared" si="39"/>
        <v>32976.020000000004</v>
      </c>
      <c r="N80" s="144">
        <f t="shared" si="39"/>
        <v>0</v>
      </c>
      <c r="O80" s="144">
        <f t="shared" si="39"/>
        <v>0</v>
      </c>
      <c r="P80" s="144">
        <f t="shared" si="39"/>
        <v>323108.93</v>
      </c>
      <c r="Q80" s="144">
        <f t="shared" si="39"/>
        <v>0</v>
      </c>
      <c r="R80" s="144">
        <f t="shared" si="39"/>
        <v>0</v>
      </c>
      <c r="S80" s="144">
        <f t="shared" si="39"/>
        <v>200289.8</v>
      </c>
      <c r="T80" s="144">
        <f t="shared" si="39"/>
        <v>0</v>
      </c>
      <c r="U80" s="145">
        <f t="shared" ref="U80" si="40">IF(G80=0,0,+S80/G80)</f>
        <v>0.29077899245769728</v>
      </c>
      <c r="V80" s="376">
        <f>+J80+'JUNIO  (2)'!P80</f>
        <v>323108.93</v>
      </c>
      <c r="W80" s="377">
        <f t="shared" si="35"/>
        <v>0</v>
      </c>
      <c r="X80" s="377">
        <f>+M80+'JUNIO  (2)'!S80</f>
        <v>200289.80000000005</v>
      </c>
      <c r="Y80" s="377">
        <f t="shared" si="36"/>
        <v>0</v>
      </c>
      <c r="Z80" s="375">
        <f t="shared" si="37"/>
        <v>0.29077899245769739</v>
      </c>
      <c r="AA80" s="382">
        <f t="shared" si="38"/>
        <v>0</v>
      </c>
    </row>
    <row r="81" spans="1:21" ht="15.75" thickBot="1">
      <c r="C81" s="46"/>
      <c r="I81" s="50"/>
      <c r="L81" s="50"/>
      <c r="N81" s="50"/>
      <c r="U81" s="50"/>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688"/>
    </row>
    <row r="83" spans="1:21" ht="15.75" thickBot="1">
      <c r="B83" s="494"/>
      <c r="C83" s="495"/>
      <c r="D83" s="497" t="s">
        <v>16</v>
      </c>
      <c r="E83" s="485"/>
      <c r="F83" s="485"/>
      <c r="G83" s="485"/>
      <c r="H83" s="485"/>
      <c r="I83" s="486"/>
      <c r="J83" s="497" t="s">
        <v>47</v>
      </c>
      <c r="K83" s="485"/>
      <c r="L83" s="485"/>
      <c r="M83" s="485"/>
      <c r="N83" s="485"/>
      <c r="O83" s="486"/>
      <c r="P83" s="497" t="s">
        <v>18</v>
      </c>
      <c r="Q83" s="485"/>
      <c r="R83" s="485"/>
      <c r="S83" s="485"/>
      <c r="T83" s="485"/>
      <c r="U83" s="49"/>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thickBot="1">
      <c r="A85" s="4"/>
      <c r="B85" s="477" t="s">
        <v>48</v>
      </c>
      <c r="C85" s="478"/>
      <c r="D85" s="479">
        <v>0</v>
      </c>
      <c r="E85" s="470"/>
      <c r="F85" s="479">
        <v>608590.23</v>
      </c>
      <c r="G85" s="470"/>
      <c r="H85" s="479">
        <v>0</v>
      </c>
      <c r="I85" s="470"/>
      <c r="J85" s="468">
        <v>0</v>
      </c>
      <c r="K85" s="469"/>
      <c r="L85" s="476">
        <f>SUM(M72,M51:M69)</f>
        <v>32976.020000000004</v>
      </c>
      <c r="M85" s="475"/>
      <c r="N85" s="476">
        <v>0</v>
      </c>
      <c r="O85" s="480"/>
      <c r="P85" s="723"/>
      <c r="Q85" s="724"/>
      <c r="R85" s="725">
        <f>SUM(S72,S51:S69)</f>
        <v>200289.8</v>
      </c>
      <c r="S85" s="475"/>
      <c r="T85" s="466">
        <v>0</v>
      </c>
      <c r="U85" s="471"/>
    </row>
    <row r="86" spans="1:21" ht="51" customHeight="1" thickBot="1">
      <c r="A86" s="47"/>
      <c r="B86" s="472" t="s">
        <v>49</v>
      </c>
      <c r="C86" s="473"/>
      <c r="D86" s="474">
        <v>0</v>
      </c>
      <c r="E86" s="475"/>
      <c r="F86" s="474">
        <v>80214</v>
      </c>
      <c r="G86" s="475"/>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3">
        <f>SUM(F85:F86)</f>
        <v>688804.23</v>
      </c>
      <c r="G87" s="444"/>
      <c r="H87" s="443">
        <v>0</v>
      </c>
      <c r="I87" s="444"/>
      <c r="J87" s="445">
        <f>SUM(J85:J86)</f>
        <v>0</v>
      </c>
      <c r="K87" s="446"/>
      <c r="L87" s="447">
        <f>SUM(L85:M86)</f>
        <v>32976.020000000004</v>
      </c>
      <c r="M87" s="446"/>
      <c r="N87" s="444">
        <f>SUM(N85:N86)</f>
        <v>0</v>
      </c>
      <c r="O87" s="444"/>
      <c r="P87" s="445">
        <f>SUM(P85:P86)</f>
        <v>0</v>
      </c>
      <c r="Q87" s="452"/>
      <c r="R87" s="447">
        <f>SUM(R85:S86)</f>
        <v>200289.8</v>
      </c>
      <c r="S87" s="446"/>
      <c r="T87" s="447">
        <f>SUM(T85:T86)</f>
        <v>0</v>
      </c>
      <c r="U87" s="453"/>
    </row>
    <row r="88" spans="1:21">
      <c r="A88" s="4"/>
      <c r="B88" s="39"/>
      <c r="C88" s="39"/>
      <c r="D88" s="39"/>
      <c r="E88" s="39"/>
      <c r="F88" s="35"/>
      <c r="G88" s="35"/>
      <c r="H88" s="34"/>
      <c r="I88" s="34"/>
      <c r="J88" s="35"/>
      <c r="K88" s="35"/>
      <c r="L88" s="35"/>
      <c r="M88" s="34"/>
      <c r="N88" s="35"/>
      <c r="O88" s="34"/>
      <c r="P88" s="34"/>
      <c r="Q88" s="35"/>
      <c r="R88" s="4"/>
      <c r="S88" s="4"/>
      <c r="T88" s="4"/>
      <c r="U88" s="4"/>
    </row>
    <row r="89" spans="1:21" ht="15.75" thickBot="1">
      <c r="A89" s="4"/>
      <c r="B89" s="39"/>
      <c r="C89" s="39"/>
      <c r="D89" s="39"/>
      <c r="E89" s="39"/>
      <c r="F89" s="35"/>
      <c r="G89" s="35"/>
      <c r="H89" s="35"/>
      <c r="I89" s="35"/>
      <c r="J89" s="35"/>
      <c r="K89" s="35"/>
      <c r="L89" s="35"/>
      <c r="M89" s="35"/>
      <c r="N89" s="35"/>
      <c r="O89" s="35"/>
      <c r="P89" s="35"/>
      <c r="Q89" s="35"/>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40" t="s">
        <v>60</v>
      </c>
      <c r="C106" s="440"/>
      <c r="D106" s="440"/>
      <c r="E106" s="440"/>
      <c r="F106" s="440"/>
      <c r="G106" s="440"/>
      <c r="J106" s="437" t="s">
        <v>61</v>
      </c>
      <c r="K106" s="437"/>
      <c r="L106" s="437"/>
      <c r="M106" s="437"/>
      <c r="N106" s="437"/>
      <c r="O106" s="437"/>
      <c r="R106" s="441" t="s">
        <v>114</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32.25"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0">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O39:Q39"/>
    <mergeCell ref="B38:D38"/>
    <mergeCell ref="E38:F38"/>
    <mergeCell ref="G38:H38"/>
    <mergeCell ref="I38:K38"/>
    <mergeCell ref="L38:N38"/>
    <mergeCell ref="O38:Q38"/>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L47:N47"/>
    <mergeCell ref="O47:Q47"/>
    <mergeCell ref="R47:T47"/>
    <mergeCell ref="U47:U48"/>
    <mergeCell ref="B49:U49"/>
    <mergeCell ref="B50:F50"/>
    <mergeCell ref="G50:H50"/>
    <mergeCell ref="R42:T42"/>
    <mergeCell ref="B43:F43"/>
    <mergeCell ref="B45:F48"/>
    <mergeCell ref="G45:U45"/>
    <mergeCell ref="G46:H48"/>
    <mergeCell ref="I46:N46"/>
    <mergeCell ref="O46:U46"/>
    <mergeCell ref="I47:K47"/>
    <mergeCell ref="B42:D42"/>
    <mergeCell ref="E42:F42"/>
    <mergeCell ref="G42:H42"/>
    <mergeCell ref="I42:K42"/>
    <mergeCell ref="L42:N42"/>
    <mergeCell ref="O42:Q42"/>
    <mergeCell ref="I43:K43"/>
    <mergeCell ref="L43:N43"/>
    <mergeCell ref="B54:F54"/>
    <mergeCell ref="G54:H54"/>
    <mergeCell ref="B55:F55"/>
    <mergeCell ref="G55:H55"/>
    <mergeCell ref="B56:F56"/>
    <mergeCell ref="G56:H56"/>
    <mergeCell ref="B51:F51"/>
    <mergeCell ref="G51:H51"/>
    <mergeCell ref="B52:F52"/>
    <mergeCell ref="G52:H52"/>
    <mergeCell ref="B53:F53"/>
    <mergeCell ref="G53:H53"/>
    <mergeCell ref="B60:F60"/>
    <mergeCell ref="G60:H60"/>
    <mergeCell ref="B61:F61"/>
    <mergeCell ref="G61:H61"/>
    <mergeCell ref="B62:F62"/>
    <mergeCell ref="G62:H62"/>
    <mergeCell ref="B57:F57"/>
    <mergeCell ref="G57:H57"/>
    <mergeCell ref="B58:F58"/>
    <mergeCell ref="G58:H58"/>
    <mergeCell ref="B59:F59"/>
    <mergeCell ref="G59:H59"/>
    <mergeCell ref="B66:F66"/>
    <mergeCell ref="G66:H66"/>
    <mergeCell ref="B67:F67"/>
    <mergeCell ref="G67:H67"/>
    <mergeCell ref="B68:F68"/>
    <mergeCell ref="G68:H68"/>
    <mergeCell ref="B63:F63"/>
    <mergeCell ref="G63:H63"/>
    <mergeCell ref="B64:F64"/>
    <mergeCell ref="G64:H64"/>
    <mergeCell ref="B65:F65"/>
    <mergeCell ref="G65:H65"/>
    <mergeCell ref="B69:F69"/>
    <mergeCell ref="G69:H69"/>
    <mergeCell ref="G73:H73"/>
    <mergeCell ref="B74:F74"/>
    <mergeCell ref="G74:H74"/>
    <mergeCell ref="B70:F70"/>
    <mergeCell ref="G70:H70"/>
    <mergeCell ref="B72:F72"/>
    <mergeCell ref="G72:H72"/>
    <mergeCell ref="G80:H80"/>
    <mergeCell ref="B78:F78"/>
    <mergeCell ref="G78:H78"/>
    <mergeCell ref="B79:F79"/>
    <mergeCell ref="G79:H79"/>
    <mergeCell ref="B75:F75"/>
    <mergeCell ref="G75:H75"/>
    <mergeCell ref="B76:F76"/>
    <mergeCell ref="G76:H76"/>
    <mergeCell ref="B77:F77"/>
    <mergeCell ref="G77:H77"/>
    <mergeCell ref="B85:C85"/>
    <mergeCell ref="D85:E85"/>
    <mergeCell ref="F85:G85"/>
    <mergeCell ref="H85:I85"/>
    <mergeCell ref="J85:K85"/>
    <mergeCell ref="L85:M85"/>
    <mergeCell ref="N85:O85"/>
    <mergeCell ref="P85:Q85"/>
    <mergeCell ref="R85:S85"/>
    <mergeCell ref="B115:G115"/>
    <mergeCell ref="J115:O115"/>
    <mergeCell ref="R115:U115"/>
    <mergeCell ref="B116:G116"/>
    <mergeCell ref="J116:O116"/>
    <mergeCell ref="R116:U116"/>
    <mergeCell ref="J109:O109"/>
    <mergeCell ref="J110:O110"/>
    <mergeCell ref="R110:U110"/>
    <mergeCell ref="B111:G114"/>
    <mergeCell ref="J111:O114"/>
    <mergeCell ref="R111:U114"/>
    <mergeCell ref="B110:G110"/>
    <mergeCell ref="B106:G106"/>
    <mergeCell ref="J106:O106"/>
    <mergeCell ref="R106:U106"/>
    <mergeCell ref="B107:G107"/>
    <mergeCell ref="J107:O107"/>
    <mergeCell ref="R107:U107"/>
    <mergeCell ref="J100:O100"/>
    <mergeCell ref="R100:U100"/>
    <mergeCell ref="B101:G101"/>
    <mergeCell ref="J101:O105"/>
    <mergeCell ref="R101:U105"/>
    <mergeCell ref="B102:G105"/>
    <mergeCell ref="T87:U87"/>
    <mergeCell ref="B90:D90"/>
    <mergeCell ref="E90:U90"/>
    <mergeCell ref="B91:U97"/>
    <mergeCell ref="N86:O86"/>
    <mergeCell ref="P86:Q86"/>
    <mergeCell ref="R86:S86"/>
    <mergeCell ref="T86:U86"/>
    <mergeCell ref="D87:E87"/>
    <mergeCell ref="F87:G87"/>
    <mergeCell ref="H87:I87"/>
    <mergeCell ref="J87:K87"/>
    <mergeCell ref="L87:M87"/>
    <mergeCell ref="N87:O87"/>
    <mergeCell ref="B86:C86"/>
    <mergeCell ref="D86:E86"/>
    <mergeCell ref="F86:G86"/>
    <mergeCell ref="H86:I86"/>
    <mergeCell ref="J86:K86"/>
    <mergeCell ref="L86:M86"/>
    <mergeCell ref="P87:Q87"/>
    <mergeCell ref="R87:S87"/>
    <mergeCell ref="V21:W22"/>
    <mergeCell ref="X21:Y22"/>
    <mergeCell ref="Z21:AA22"/>
    <mergeCell ref="V47:W48"/>
    <mergeCell ref="X47:Y48"/>
    <mergeCell ref="Z47:AA48"/>
    <mergeCell ref="R39:T39"/>
    <mergeCell ref="L39:N39"/>
    <mergeCell ref="T85:U85"/>
    <mergeCell ref="B82:U82"/>
    <mergeCell ref="B83:C84"/>
    <mergeCell ref="D83:I83"/>
    <mergeCell ref="J83:O83"/>
    <mergeCell ref="P83:T83"/>
    <mergeCell ref="D84:E84"/>
    <mergeCell ref="F84:G84"/>
    <mergeCell ref="H84:I84"/>
    <mergeCell ref="J84:K84"/>
    <mergeCell ref="L84:M84"/>
    <mergeCell ref="N84:O84"/>
    <mergeCell ref="P84:Q84"/>
    <mergeCell ref="R84:S84"/>
    <mergeCell ref="T84:U84"/>
    <mergeCell ref="B80:F80"/>
  </mergeCells>
  <conditionalFormatting sqref="W24">
    <cfRule type="cellIs" dxfId="541" priority="98" operator="notEqual">
      <formula>0</formula>
    </cfRule>
    <cfRule type="cellIs" dxfId="540" priority="99" operator="greaterThan">
      <formula>0</formula>
    </cfRule>
  </conditionalFormatting>
  <conditionalFormatting sqref="Y24">
    <cfRule type="cellIs" dxfId="539" priority="96" operator="notEqual">
      <formula>0</formula>
    </cfRule>
  </conditionalFormatting>
  <conditionalFormatting sqref="AA24">
    <cfRule type="cellIs" dxfId="538" priority="97" operator="notEqual">
      <formula>0</formula>
    </cfRule>
  </conditionalFormatting>
  <conditionalFormatting sqref="W74">
    <cfRule type="cellIs" dxfId="537" priority="92" operator="notEqual">
      <formula>0</formula>
    </cfRule>
  </conditionalFormatting>
  <conditionalFormatting sqref="Y74">
    <cfRule type="cellIs" dxfId="536" priority="91" operator="notEqual">
      <formula>0</formula>
    </cfRule>
  </conditionalFormatting>
  <conditionalFormatting sqref="AA74">
    <cfRule type="cellIs" dxfId="535" priority="90" operator="notEqual">
      <formula>0</formula>
    </cfRule>
  </conditionalFormatting>
  <conditionalFormatting sqref="W71">
    <cfRule type="cellIs" dxfId="534" priority="89" operator="notEqual">
      <formula>0</formula>
    </cfRule>
  </conditionalFormatting>
  <conditionalFormatting sqref="Y71">
    <cfRule type="cellIs" dxfId="533" priority="88" operator="notEqual">
      <formula>0</formula>
    </cfRule>
  </conditionalFormatting>
  <conditionalFormatting sqref="AA71">
    <cfRule type="cellIs" dxfId="532" priority="87" operator="notEqual">
      <formula>0</formula>
    </cfRule>
  </conditionalFormatting>
  <conditionalFormatting sqref="W51">
    <cfRule type="cellIs" dxfId="531" priority="58" operator="notEqual">
      <formula>0</formula>
    </cfRule>
  </conditionalFormatting>
  <conditionalFormatting sqref="Y51">
    <cfRule type="cellIs" dxfId="530" priority="57" operator="notEqual">
      <formula>0</formula>
    </cfRule>
  </conditionalFormatting>
  <conditionalFormatting sqref="AA51">
    <cfRule type="cellIs" dxfId="529" priority="56" operator="notEqual">
      <formula>0</formula>
    </cfRule>
  </conditionalFormatting>
  <conditionalFormatting sqref="AA31:AA32">
    <cfRule type="cellIs" dxfId="528" priority="36" operator="notEqual">
      <formula>0</formula>
    </cfRule>
  </conditionalFormatting>
  <conditionalFormatting sqref="Y31:Y32">
    <cfRule type="cellIs" dxfId="527" priority="35" operator="notEqual">
      <formula>0</formula>
    </cfRule>
  </conditionalFormatting>
  <conditionalFormatting sqref="W25:W26">
    <cfRule type="cellIs" dxfId="526" priority="45" operator="notEqual">
      <formula>0</formula>
    </cfRule>
    <cfRule type="cellIs" dxfId="525" priority="46" operator="greaterThan">
      <formula>0</formula>
    </cfRule>
  </conditionalFormatting>
  <conditionalFormatting sqref="Y25:Y26">
    <cfRule type="cellIs" dxfId="524" priority="43" operator="notEqual">
      <formula>0</formula>
    </cfRule>
  </conditionalFormatting>
  <conditionalFormatting sqref="AA25:AA26">
    <cfRule type="cellIs" dxfId="523" priority="44" operator="notEqual">
      <formula>0</formula>
    </cfRule>
  </conditionalFormatting>
  <conditionalFormatting sqref="W28:W29">
    <cfRule type="cellIs" dxfId="522" priority="41" operator="notEqual">
      <formula>0</formula>
    </cfRule>
    <cfRule type="cellIs" dxfId="521" priority="42" operator="greaterThan">
      <formula>0</formula>
    </cfRule>
  </conditionalFormatting>
  <conditionalFormatting sqref="Y28:Y29">
    <cfRule type="cellIs" dxfId="520" priority="39" operator="notEqual">
      <formula>0</formula>
    </cfRule>
  </conditionalFormatting>
  <conditionalFormatting sqref="AA28:AA29">
    <cfRule type="cellIs" dxfId="519" priority="40" operator="notEqual">
      <formula>0</formula>
    </cfRule>
  </conditionalFormatting>
  <conditionalFormatting sqref="W31:W32">
    <cfRule type="cellIs" dxfId="518" priority="37" operator="notEqual">
      <formula>0</formula>
    </cfRule>
    <cfRule type="cellIs" dxfId="517" priority="38" operator="greaterThan">
      <formula>0</formula>
    </cfRule>
  </conditionalFormatting>
  <conditionalFormatting sqref="W34:W35">
    <cfRule type="cellIs" dxfId="516" priority="33" operator="notEqual">
      <formula>0</formula>
    </cfRule>
    <cfRule type="cellIs" dxfId="515" priority="34" operator="greaterThan">
      <formula>0</formula>
    </cfRule>
  </conditionalFormatting>
  <conditionalFormatting sqref="Y34:Y35">
    <cfRule type="cellIs" dxfId="514" priority="31" operator="notEqual">
      <formula>0</formula>
    </cfRule>
  </conditionalFormatting>
  <conditionalFormatting sqref="AA34:AA35">
    <cfRule type="cellIs" dxfId="513" priority="32" operator="notEqual">
      <formula>0</formula>
    </cfRule>
  </conditionalFormatting>
  <conditionalFormatting sqref="W37">
    <cfRule type="cellIs" dxfId="512" priority="29" operator="notEqual">
      <formula>0</formula>
    </cfRule>
    <cfRule type="cellIs" dxfId="511" priority="30" operator="greaterThan">
      <formula>0</formula>
    </cfRule>
  </conditionalFormatting>
  <conditionalFormatting sqref="Y37">
    <cfRule type="cellIs" dxfId="510" priority="27" operator="notEqual">
      <formula>0</formula>
    </cfRule>
  </conditionalFormatting>
  <conditionalFormatting sqref="AA37">
    <cfRule type="cellIs" dxfId="509" priority="28" operator="notEqual">
      <formula>0</formula>
    </cfRule>
  </conditionalFormatting>
  <conditionalFormatting sqref="W39:W40">
    <cfRule type="cellIs" dxfId="508" priority="25" operator="notEqual">
      <formula>0</formula>
    </cfRule>
    <cfRule type="cellIs" dxfId="507" priority="26" operator="greaterThan">
      <formula>0</formula>
    </cfRule>
  </conditionalFormatting>
  <conditionalFormatting sqref="Y39:Y40">
    <cfRule type="cellIs" dxfId="506" priority="23" operator="notEqual">
      <formula>0</formula>
    </cfRule>
  </conditionalFormatting>
  <conditionalFormatting sqref="AA39:AA40">
    <cfRule type="cellIs" dxfId="505" priority="24" operator="notEqual">
      <formula>0</formula>
    </cfRule>
  </conditionalFormatting>
  <conditionalFormatting sqref="W42">
    <cfRule type="cellIs" dxfId="504" priority="21" operator="notEqual">
      <formula>0</formula>
    </cfRule>
    <cfRule type="cellIs" dxfId="503" priority="22" operator="greaterThan">
      <formula>0</formula>
    </cfRule>
  </conditionalFormatting>
  <conditionalFormatting sqref="Y42">
    <cfRule type="cellIs" dxfId="502" priority="19" operator="notEqual">
      <formula>0</formula>
    </cfRule>
  </conditionalFormatting>
  <conditionalFormatting sqref="AA42">
    <cfRule type="cellIs" dxfId="501" priority="20" operator="notEqual">
      <formula>0</formula>
    </cfRule>
  </conditionalFormatting>
  <conditionalFormatting sqref="W52">
    <cfRule type="cellIs" dxfId="500" priority="18" operator="notEqual">
      <formula>0</formula>
    </cfRule>
  </conditionalFormatting>
  <conditionalFormatting sqref="Y52">
    <cfRule type="cellIs" dxfId="499" priority="17" operator="notEqual">
      <formula>0</formula>
    </cfRule>
  </conditionalFormatting>
  <conditionalFormatting sqref="AA52">
    <cfRule type="cellIs" dxfId="498" priority="16" operator="notEqual">
      <formula>0</formula>
    </cfRule>
  </conditionalFormatting>
  <conditionalFormatting sqref="W53:W69">
    <cfRule type="cellIs" dxfId="497" priority="9" operator="notEqual">
      <formula>0</formula>
    </cfRule>
  </conditionalFormatting>
  <conditionalFormatting sqref="Y53:Y69">
    <cfRule type="cellIs" dxfId="496" priority="8" operator="notEqual">
      <formula>0</formula>
    </cfRule>
  </conditionalFormatting>
  <conditionalFormatting sqref="AA53:AA69">
    <cfRule type="cellIs" dxfId="495" priority="7" operator="notEqual">
      <formula>0</formula>
    </cfRule>
  </conditionalFormatting>
  <conditionalFormatting sqref="W72">
    <cfRule type="cellIs" dxfId="494" priority="6" operator="notEqual">
      <formula>0</formula>
    </cfRule>
  </conditionalFormatting>
  <conditionalFormatting sqref="Y72">
    <cfRule type="cellIs" dxfId="493" priority="5" operator="notEqual">
      <formula>0</formula>
    </cfRule>
  </conditionalFormatting>
  <conditionalFormatting sqref="AA72">
    <cfRule type="cellIs" dxfId="492" priority="4" operator="notEqual">
      <formula>0</formula>
    </cfRule>
  </conditionalFormatting>
  <conditionalFormatting sqref="W75:W80">
    <cfRule type="cellIs" dxfId="491" priority="3" operator="notEqual">
      <formula>0</formula>
    </cfRule>
  </conditionalFormatting>
  <conditionalFormatting sqref="Y75:Y80">
    <cfRule type="cellIs" dxfId="490" priority="2" operator="notEqual">
      <formula>0</formula>
    </cfRule>
  </conditionalFormatting>
  <conditionalFormatting sqref="AA75:AA80">
    <cfRule type="cellIs" dxfId="489" priority="1" operator="notEqual">
      <formula>0</formula>
    </cfRule>
  </conditionalFormatting>
  <pageMargins left="0.86614173228346458" right="0" top="0.15748031496062992" bottom="0.15748031496062992" header="0.15748031496062992" footer="0.15748031496062992"/>
  <pageSetup scale="4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16"/>
  <sheetViews>
    <sheetView zoomScale="73" zoomScaleNormal="73" workbookViewId="0">
      <selection activeCell="B5" sqref="B5"/>
    </sheetView>
  </sheetViews>
  <sheetFormatPr baseColWidth="10" defaultRowHeight="15"/>
  <cols>
    <col min="1" max="1" width="1" style="45" customWidth="1"/>
    <col min="2" max="2" width="8.28515625" style="45" customWidth="1"/>
    <col min="3" max="3" width="9.140625" style="45" customWidth="1"/>
    <col min="4" max="4" width="8.42578125" style="45" customWidth="1"/>
    <col min="5" max="5" width="8.5703125" style="45" customWidth="1"/>
    <col min="6" max="6" width="30.28515625" style="45" customWidth="1"/>
    <col min="7" max="8" width="11.42578125" style="45"/>
    <col min="9" max="9" width="12.7109375" style="45" customWidth="1"/>
    <col min="10" max="10" width="17.42578125" style="45" customWidth="1"/>
    <col min="11" max="12" width="12.7109375" style="45" customWidth="1"/>
    <col min="13" max="13" width="18.7109375" style="45" customWidth="1"/>
    <col min="14" max="15" width="12.7109375" style="45" customWidth="1"/>
    <col min="16" max="16" width="20.140625" style="45" customWidth="1"/>
    <col min="17" max="18" width="12.7109375" style="45" customWidth="1"/>
    <col min="19" max="19" width="18" style="45" customWidth="1"/>
    <col min="20" max="20" width="12.7109375" style="45" customWidth="1"/>
    <col min="21" max="21" width="12.85546875" style="45" customWidth="1"/>
    <col min="22" max="22" width="13.42578125" style="45" customWidth="1"/>
    <col min="23" max="23" width="11.42578125" style="45"/>
    <col min="24" max="24" width="15.140625" style="45" customWidth="1"/>
    <col min="25" max="16384" width="11.42578125" style="45"/>
  </cols>
  <sheetData>
    <row r="2" spans="1:21">
      <c r="F2" s="1"/>
      <c r="G2" s="1"/>
      <c r="H2" s="1"/>
      <c r="I2" s="1"/>
      <c r="J2" s="1"/>
      <c r="K2" s="1"/>
      <c r="L2" s="1"/>
      <c r="M2" s="1"/>
      <c r="N2" s="1"/>
      <c r="O2" s="1"/>
    </row>
    <row r="3" spans="1:21" s="231" customFormat="1">
      <c r="F3" s="1"/>
      <c r="G3" s="1"/>
      <c r="H3" s="1"/>
      <c r="I3" s="1"/>
      <c r="J3" s="1"/>
      <c r="K3" s="1"/>
      <c r="L3" s="1"/>
      <c r="M3" s="1"/>
      <c r="N3" s="1"/>
      <c r="O3" s="1"/>
    </row>
    <row r="4" spans="1:21" s="231" customFormat="1">
      <c r="F4" s="1"/>
      <c r="G4" s="1"/>
      <c r="H4" s="1"/>
      <c r="I4" s="1"/>
      <c r="J4" s="1"/>
      <c r="K4" s="1"/>
      <c r="L4" s="1"/>
      <c r="M4" s="1"/>
      <c r="N4" s="1"/>
      <c r="O4" s="1"/>
    </row>
    <row r="5" spans="1:21" s="231" customFormat="1">
      <c r="F5" s="1"/>
      <c r="G5" s="1"/>
      <c r="H5" s="1"/>
      <c r="I5" s="1"/>
      <c r="J5" s="1"/>
      <c r="K5" s="1"/>
      <c r="L5" s="1"/>
      <c r="M5" s="1"/>
      <c r="N5" s="1"/>
      <c r="O5" s="1"/>
    </row>
    <row r="6" spans="1:21" ht="25.5">
      <c r="B6" s="610" t="s">
        <v>74</v>
      </c>
      <c r="C6" s="610"/>
      <c r="D6" s="610"/>
      <c r="E6" s="610"/>
      <c r="F6" s="610"/>
      <c r="G6" s="610"/>
      <c r="H6" s="610"/>
      <c r="I6" s="610"/>
      <c r="J6" s="610"/>
      <c r="K6" s="610"/>
      <c r="L6" s="610"/>
      <c r="M6" s="610"/>
      <c r="N6" s="610"/>
      <c r="O6" s="610"/>
      <c r="P6" s="610"/>
      <c r="Q6" s="610"/>
      <c r="R6" s="610"/>
      <c r="S6" s="610"/>
      <c r="T6" s="610"/>
      <c r="U6" s="610"/>
    </row>
    <row r="7" spans="1:21">
      <c r="F7" s="45" t="s">
        <v>1</v>
      </c>
    </row>
    <row r="8" spans="1:21" ht="21.75">
      <c r="B8" s="2"/>
      <c r="C8" s="2"/>
      <c r="D8" s="2"/>
      <c r="E8" s="2"/>
      <c r="F8" s="2"/>
      <c r="G8" s="2"/>
      <c r="H8" s="2"/>
      <c r="I8" s="2"/>
      <c r="J8" s="2"/>
      <c r="K8" s="2"/>
      <c r="L8" s="2"/>
      <c r="M8" s="2"/>
      <c r="N8" s="2"/>
      <c r="O8" s="2"/>
      <c r="P8" s="2"/>
      <c r="Q8" s="2"/>
      <c r="R8" s="2"/>
      <c r="S8" s="2"/>
      <c r="T8" s="2"/>
      <c r="U8" s="2"/>
    </row>
    <row r="9" spans="1:21" ht="15.75" thickBot="1">
      <c r="B9" s="48"/>
      <c r="C9" s="48"/>
      <c r="D9" s="48"/>
      <c r="E9" s="48"/>
      <c r="F9" s="48"/>
      <c r="G9" s="48"/>
      <c r="H9" s="48"/>
      <c r="I9" s="48"/>
      <c r="J9" s="48"/>
      <c r="K9" s="48"/>
      <c r="L9" s="48"/>
      <c r="M9" s="48"/>
      <c r="N9" s="48"/>
      <c r="O9" s="48"/>
      <c r="P9" s="48"/>
      <c r="Q9" s="48"/>
      <c r="R9" s="48"/>
      <c r="S9" s="48"/>
      <c r="T9" s="48"/>
      <c r="U9" s="48"/>
    </row>
    <row r="10" spans="1:21" ht="15" customHeight="1">
      <c r="B10" s="611" t="s">
        <v>2</v>
      </c>
      <c r="C10" s="612"/>
      <c r="D10" s="612"/>
      <c r="E10" s="612"/>
      <c r="F10" s="613"/>
      <c r="G10" s="660" t="s">
        <v>141</v>
      </c>
      <c r="H10" s="660"/>
      <c r="I10" s="660"/>
      <c r="J10" s="660"/>
      <c r="K10" s="660"/>
      <c r="L10" s="660"/>
      <c r="M10" s="660"/>
      <c r="N10" s="660"/>
      <c r="O10" s="660"/>
      <c r="P10" s="660"/>
      <c r="Q10" s="660"/>
      <c r="R10" s="660"/>
      <c r="S10" s="660"/>
      <c r="T10" s="660"/>
      <c r="U10" s="661"/>
    </row>
    <row r="11" spans="1:21" ht="15" customHeight="1">
      <c r="A11" s="47"/>
      <c r="B11" s="614" t="s">
        <v>3</v>
      </c>
      <c r="C11" s="615"/>
      <c r="D11" s="615"/>
      <c r="E11" s="615"/>
      <c r="F11" s="616"/>
      <c r="G11" s="617" t="s">
        <v>71</v>
      </c>
      <c r="H11" s="618"/>
      <c r="I11" s="618"/>
      <c r="J11" s="618"/>
      <c r="K11" s="618"/>
      <c r="L11" s="618"/>
      <c r="M11" s="618"/>
      <c r="N11" s="618"/>
      <c r="O11" s="618"/>
      <c r="P11" s="618"/>
      <c r="Q11" s="618"/>
      <c r="R11" s="618"/>
      <c r="S11" s="618"/>
      <c r="T11" s="618"/>
      <c r="U11" s="619"/>
    </row>
    <row r="12" spans="1:21">
      <c r="A12" s="47"/>
      <c r="B12" s="611" t="s">
        <v>4</v>
      </c>
      <c r="C12" s="612"/>
      <c r="D12" s="612"/>
      <c r="E12" s="612"/>
      <c r="F12" s="613"/>
      <c r="G12" s="620" t="s">
        <v>72</v>
      </c>
      <c r="H12" s="621"/>
      <c r="I12" s="621"/>
      <c r="J12" s="621"/>
      <c r="K12" s="621"/>
      <c r="L12" s="621"/>
      <c r="M12" s="621"/>
      <c r="N12" s="621"/>
      <c r="O12" s="621"/>
      <c r="P12" s="621"/>
      <c r="Q12" s="621"/>
      <c r="R12" s="621"/>
      <c r="S12" s="621"/>
      <c r="T12" s="621"/>
      <c r="U12" s="622"/>
    </row>
    <row r="13" spans="1:21" ht="26.25" customHeight="1">
      <c r="A13" s="47"/>
      <c r="B13" s="611" t="s">
        <v>5</v>
      </c>
      <c r="C13" s="612"/>
      <c r="D13" s="612"/>
      <c r="E13" s="612"/>
      <c r="F13" s="613"/>
      <c r="G13" s="620" t="s">
        <v>73</v>
      </c>
      <c r="H13" s="621"/>
      <c r="I13" s="621"/>
      <c r="J13" s="621"/>
      <c r="K13" s="621"/>
      <c r="L13" s="621"/>
      <c r="M13" s="621"/>
      <c r="N13" s="621"/>
      <c r="O13" s="621"/>
      <c r="P13" s="621"/>
      <c r="Q13" s="621"/>
      <c r="R13" s="621"/>
      <c r="S13" s="621"/>
      <c r="T13" s="621"/>
      <c r="U13" s="622"/>
    </row>
    <row r="14" spans="1:21" ht="30.75" customHeight="1">
      <c r="A14" s="47"/>
      <c r="B14" s="611" t="s">
        <v>6</v>
      </c>
      <c r="C14" s="612"/>
      <c r="D14" s="612"/>
      <c r="E14" s="612"/>
      <c r="F14" s="613"/>
      <c r="G14" s="636" t="s">
        <v>7</v>
      </c>
      <c r="H14" s="637"/>
      <c r="I14" s="574"/>
      <c r="J14" s="575"/>
      <c r="K14" s="575"/>
      <c r="L14" s="576"/>
      <c r="M14" s="3" t="s">
        <v>8</v>
      </c>
      <c r="N14" s="574">
        <v>688804.23</v>
      </c>
      <c r="O14" s="575"/>
      <c r="P14" s="575"/>
      <c r="Q14" s="576"/>
      <c r="R14" s="577" t="s">
        <v>9</v>
      </c>
      <c r="S14" s="578"/>
      <c r="T14" s="579">
        <v>0</v>
      </c>
      <c r="U14" s="580"/>
    </row>
    <row r="15" spans="1:21" ht="18.75" customHeight="1">
      <c r="A15" s="47"/>
      <c r="B15" s="611" t="s">
        <v>10</v>
      </c>
      <c r="C15" s="612"/>
      <c r="D15" s="612"/>
      <c r="E15" s="612"/>
      <c r="F15" s="613"/>
      <c r="G15" s="623" t="s">
        <v>7</v>
      </c>
      <c r="H15" s="624"/>
      <c r="I15" s="579"/>
      <c r="J15" s="625"/>
      <c r="K15" s="625"/>
      <c r="L15" s="626"/>
      <c r="M15" s="3" t="s">
        <v>8</v>
      </c>
      <c r="N15" s="574">
        <v>688804.23</v>
      </c>
      <c r="O15" s="575"/>
      <c r="P15" s="575"/>
      <c r="Q15" s="576"/>
      <c r="R15" s="630"/>
      <c r="S15" s="631"/>
      <c r="T15" s="631"/>
      <c r="U15" s="632"/>
    </row>
    <row r="16" spans="1:21" ht="15.75" thickBot="1">
      <c r="A16" s="47"/>
      <c r="B16" s="611" t="s">
        <v>11</v>
      </c>
      <c r="C16" s="612"/>
      <c r="D16" s="612"/>
      <c r="E16" s="612"/>
      <c r="F16" s="613"/>
      <c r="G16" s="633" t="s">
        <v>83</v>
      </c>
      <c r="H16" s="634"/>
      <c r="I16" s="634"/>
      <c r="J16" s="634"/>
      <c r="K16" s="634"/>
      <c r="L16" s="634"/>
      <c r="M16" s="634"/>
      <c r="N16" s="634"/>
      <c r="O16" s="634"/>
      <c r="P16" s="634"/>
      <c r="Q16" s="634"/>
      <c r="R16" s="634"/>
      <c r="S16" s="634"/>
      <c r="T16" s="634"/>
      <c r="U16" s="635"/>
    </row>
    <row r="17" spans="1:28" ht="15.75" customHeight="1" thickBot="1">
      <c r="A17" s="47"/>
      <c r="B17" s="591" t="s">
        <v>12</v>
      </c>
      <c r="C17" s="592"/>
      <c r="D17" s="592"/>
      <c r="E17" s="592"/>
      <c r="F17" s="593"/>
      <c r="G17" s="594" t="s">
        <v>75</v>
      </c>
      <c r="H17" s="595"/>
      <c r="I17" s="595"/>
      <c r="J17" s="595"/>
      <c r="K17" s="595"/>
      <c r="L17" s="595"/>
      <c r="M17" s="595"/>
      <c r="N17" s="595"/>
      <c r="O17" s="595"/>
      <c r="P17" s="595"/>
      <c r="Q17" s="595"/>
      <c r="R17" s="595"/>
      <c r="S17" s="595"/>
      <c r="T17" s="595"/>
      <c r="U17" s="596"/>
    </row>
    <row r="18" spans="1:28" ht="15.75" thickBot="1">
      <c r="B18" s="501"/>
      <c r="C18" s="501"/>
      <c r="D18" s="501"/>
      <c r="E18" s="501"/>
      <c r="F18" s="501"/>
      <c r="G18" s="501"/>
      <c r="H18" s="501"/>
      <c r="I18" s="501"/>
      <c r="J18" s="501"/>
      <c r="K18" s="501"/>
      <c r="L18" s="501"/>
      <c r="M18" s="501"/>
      <c r="N18" s="501"/>
      <c r="O18" s="501"/>
      <c r="P18" s="501"/>
      <c r="Q18" s="501"/>
      <c r="R18" s="501"/>
      <c r="S18" s="501"/>
      <c r="T18" s="501"/>
      <c r="U18" s="501"/>
    </row>
    <row r="19" spans="1:28" ht="16.5" thickBot="1">
      <c r="A19" s="47"/>
      <c r="B19" s="521" t="s">
        <v>13</v>
      </c>
      <c r="C19" s="521"/>
      <c r="D19" s="522"/>
      <c r="E19" s="521" t="s">
        <v>14</v>
      </c>
      <c r="F19" s="522"/>
      <c r="G19" s="526" t="s">
        <v>15</v>
      </c>
      <c r="H19" s="527"/>
      <c r="I19" s="527"/>
      <c r="J19" s="527"/>
      <c r="K19" s="527"/>
      <c r="L19" s="527"/>
      <c r="M19" s="527"/>
      <c r="N19" s="527"/>
      <c r="O19" s="527"/>
      <c r="P19" s="527"/>
      <c r="Q19" s="527"/>
      <c r="R19" s="527"/>
      <c r="S19" s="527"/>
      <c r="T19" s="527"/>
      <c r="U19" s="528"/>
    </row>
    <row r="20" spans="1:28" ht="15.75" thickBot="1">
      <c r="A20" s="47"/>
      <c r="B20" s="524"/>
      <c r="C20" s="524"/>
      <c r="D20" s="525"/>
      <c r="E20" s="524"/>
      <c r="F20" s="525"/>
      <c r="G20" s="529" t="s">
        <v>16</v>
      </c>
      <c r="H20" s="530"/>
      <c r="I20" s="497" t="s">
        <v>17</v>
      </c>
      <c r="J20" s="485"/>
      <c r="K20" s="485"/>
      <c r="L20" s="485"/>
      <c r="M20" s="485"/>
      <c r="N20" s="486"/>
      <c r="O20" s="599" t="s">
        <v>18</v>
      </c>
      <c r="P20" s="600"/>
      <c r="Q20" s="600"/>
      <c r="R20" s="600"/>
      <c r="S20" s="600"/>
      <c r="T20" s="600"/>
      <c r="U20" s="601"/>
    </row>
    <row r="21" spans="1:28" ht="26.25" customHeight="1">
      <c r="A21" s="47"/>
      <c r="B21" s="524"/>
      <c r="C21" s="524"/>
      <c r="D21" s="525"/>
      <c r="E21" s="524"/>
      <c r="F21" s="525"/>
      <c r="G21" s="531"/>
      <c r="H21" s="532"/>
      <c r="I21" s="529" t="s">
        <v>19</v>
      </c>
      <c r="J21" s="568"/>
      <c r="K21" s="568"/>
      <c r="L21" s="529" t="s">
        <v>20</v>
      </c>
      <c r="M21" s="568"/>
      <c r="N21" s="530"/>
      <c r="O21" s="572" t="s">
        <v>19</v>
      </c>
      <c r="P21" s="573"/>
      <c r="Q21" s="573"/>
      <c r="R21" s="529" t="s">
        <v>20</v>
      </c>
      <c r="S21" s="568"/>
      <c r="T21" s="568"/>
      <c r="U21" s="508" t="s">
        <v>21</v>
      </c>
      <c r="V21" s="602" t="s">
        <v>125</v>
      </c>
      <c r="W21" s="603"/>
      <c r="X21" s="602" t="s">
        <v>126</v>
      </c>
      <c r="Y21" s="603"/>
      <c r="Z21" s="602" t="s">
        <v>127</v>
      </c>
      <c r="AA21" s="603"/>
      <c r="AB21" s="345"/>
    </row>
    <row r="22" spans="1:28" ht="23.25" customHeight="1" thickBot="1">
      <c r="A22" s="47"/>
      <c r="B22" s="597"/>
      <c r="C22" s="597"/>
      <c r="D22" s="598"/>
      <c r="E22" s="524"/>
      <c r="F22" s="525"/>
      <c r="G22" s="569"/>
      <c r="H22" s="571"/>
      <c r="I22" s="569"/>
      <c r="J22" s="570"/>
      <c r="K22" s="570"/>
      <c r="L22" s="569"/>
      <c r="M22" s="570"/>
      <c r="N22" s="571"/>
      <c r="O22" s="569"/>
      <c r="P22" s="570"/>
      <c r="Q22" s="570"/>
      <c r="R22" s="569"/>
      <c r="S22" s="570"/>
      <c r="T22" s="570"/>
      <c r="U22" s="509"/>
      <c r="V22" s="604"/>
      <c r="W22" s="605"/>
      <c r="X22" s="604"/>
      <c r="Y22" s="605"/>
      <c r="Z22" s="604"/>
      <c r="AA22" s="605"/>
      <c r="AB22" s="345"/>
    </row>
    <row r="23" spans="1:28" s="112" customFormat="1">
      <c r="A23" s="111"/>
      <c r="B23" s="581" t="s">
        <v>22</v>
      </c>
      <c r="C23" s="582"/>
      <c r="D23" s="583"/>
      <c r="E23" s="584"/>
      <c r="F23" s="585"/>
      <c r="G23" s="586"/>
      <c r="H23" s="587"/>
      <c r="I23" s="588"/>
      <c r="J23" s="587"/>
      <c r="K23" s="585"/>
      <c r="L23" s="589"/>
      <c r="M23" s="590"/>
      <c r="N23" s="590"/>
      <c r="O23" s="588"/>
      <c r="P23" s="587"/>
      <c r="Q23" s="585"/>
      <c r="R23" s="735"/>
      <c r="S23" s="587"/>
      <c r="T23" s="585"/>
      <c r="U23" s="114"/>
      <c r="V23" s="374"/>
      <c r="W23" s="345"/>
      <c r="X23" s="345"/>
      <c r="Y23" s="345"/>
      <c r="Z23" s="345"/>
      <c r="AA23" s="345"/>
    </row>
    <row r="24" spans="1:28" s="112" customFormat="1">
      <c r="A24" s="111"/>
      <c r="B24" s="538" t="s">
        <v>23</v>
      </c>
      <c r="C24" s="539"/>
      <c r="D24" s="540"/>
      <c r="E24" s="541" t="s">
        <v>24</v>
      </c>
      <c r="F24" s="542"/>
      <c r="G24" s="513">
        <v>950</v>
      </c>
      <c r="H24" s="513"/>
      <c r="I24" s="717">
        <v>120</v>
      </c>
      <c r="J24" s="718"/>
      <c r="K24" s="719"/>
      <c r="L24" s="717">
        <v>190</v>
      </c>
      <c r="M24" s="718"/>
      <c r="N24" s="718"/>
      <c r="O24" s="700">
        <f>+I24+'JULIO (2)'!O24</f>
        <v>760</v>
      </c>
      <c r="P24" s="709"/>
      <c r="Q24" s="726"/>
      <c r="R24" s="669">
        <f>+L24+'JULIO (2)'!R24:T24</f>
        <v>1506</v>
      </c>
      <c r="S24" s="670"/>
      <c r="T24" s="671"/>
      <c r="U24" s="115">
        <f>+R24/G24</f>
        <v>1.5852631578947369</v>
      </c>
      <c r="V24" s="381">
        <f>+I24+'JULIO (2)'!O24</f>
        <v>760</v>
      </c>
      <c r="W24" s="374">
        <f>+O24-V24</f>
        <v>0</v>
      </c>
      <c r="X24" s="381">
        <f>+L24+'JULIO (2)'!R24</f>
        <v>1506</v>
      </c>
      <c r="Y24" s="374">
        <f>+R24-X24</f>
        <v>0</v>
      </c>
      <c r="Z24" s="375">
        <f>+X24/G24</f>
        <v>1.5852631578947369</v>
      </c>
      <c r="AA24" s="374">
        <f>+U24-Z24</f>
        <v>0</v>
      </c>
    </row>
    <row r="25" spans="1:28" s="112" customFormat="1">
      <c r="A25" s="113"/>
      <c r="B25" s="538" t="s">
        <v>58</v>
      </c>
      <c r="C25" s="553"/>
      <c r="D25" s="554"/>
      <c r="E25" s="541" t="s">
        <v>25</v>
      </c>
      <c r="F25" s="542"/>
      <c r="G25" s="551">
        <v>398</v>
      </c>
      <c r="H25" s="513"/>
      <c r="I25" s="717">
        <v>54</v>
      </c>
      <c r="J25" s="718"/>
      <c r="K25" s="719"/>
      <c r="L25" s="717">
        <v>72</v>
      </c>
      <c r="M25" s="718"/>
      <c r="N25" s="718"/>
      <c r="O25" s="700">
        <f>+I25+'JULIO (2)'!O25</f>
        <v>332</v>
      </c>
      <c r="P25" s="709"/>
      <c r="Q25" s="726"/>
      <c r="R25" s="665">
        <v>921</v>
      </c>
      <c r="S25" s="668"/>
      <c r="T25" s="673"/>
      <c r="U25" s="115">
        <f t="shared" ref="U25:U42" si="0">+R25/G25</f>
        <v>2.3140703517587942</v>
      </c>
      <c r="V25" s="381">
        <f>+I25+'JULIO (2)'!O25</f>
        <v>332</v>
      </c>
      <c r="W25" s="374">
        <f t="shared" ref="W25:W26" si="1">+O25-V25</f>
        <v>0</v>
      </c>
      <c r="X25" s="381">
        <f>+L25+'JULIO (2)'!R25</f>
        <v>921</v>
      </c>
      <c r="Y25" s="374">
        <f t="shared" ref="Y25:Y26" si="2">+R25-X25</f>
        <v>0</v>
      </c>
      <c r="Z25" s="375">
        <f t="shared" ref="Z25:Z26" si="3">+X25/G25</f>
        <v>2.3140703517587942</v>
      </c>
      <c r="AA25" s="374">
        <f t="shared" ref="AA25:AA26" si="4">+U25-Z25</f>
        <v>0</v>
      </c>
    </row>
    <row r="26" spans="1:28" s="112" customFormat="1">
      <c r="A26" s="111"/>
      <c r="B26" s="538" t="s">
        <v>26</v>
      </c>
      <c r="C26" s="539"/>
      <c r="D26" s="540"/>
      <c r="E26" s="541" t="s">
        <v>25</v>
      </c>
      <c r="F26" s="542"/>
      <c r="G26" s="513">
        <v>1570</v>
      </c>
      <c r="H26" s="514"/>
      <c r="I26" s="717">
        <v>216</v>
      </c>
      <c r="J26" s="718"/>
      <c r="K26" s="719"/>
      <c r="L26" s="717">
        <v>348</v>
      </c>
      <c r="M26" s="718"/>
      <c r="N26" s="718"/>
      <c r="O26" s="700">
        <f>+I26+'JULIO (2)'!O26</f>
        <v>1306</v>
      </c>
      <c r="P26" s="709"/>
      <c r="Q26" s="726"/>
      <c r="R26" s="669">
        <f>+L26+'JULIO (2)'!R26:T26</f>
        <v>3593</v>
      </c>
      <c r="S26" s="670"/>
      <c r="T26" s="671"/>
      <c r="U26" s="115">
        <f t="shared" si="0"/>
        <v>2.2885350318471338</v>
      </c>
      <c r="V26" s="381">
        <f>+I26+'JULIO (2)'!O26</f>
        <v>1306</v>
      </c>
      <c r="W26" s="374">
        <f t="shared" si="1"/>
        <v>0</v>
      </c>
      <c r="X26" s="381">
        <f>+L26+'JULIO (2)'!R26</f>
        <v>3593</v>
      </c>
      <c r="Y26" s="374">
        <f t="shared" si="2"/>
        <v>0</v>
      </c>
      <c r="Z26" s="375">
        <f t="shared" si="3"/>
        <v>2.2885350318471338</v>
      </c>
      <c r="AA26" s="374">
        <f t="shared" si="4"/>
        <v>0</v>
      </c>
    </row>
    <row r="27" spans="1:28" s="112" customFormat="1">
      <c r="A27" s="111"/>
      <c r="B27" s="548" t="s">
        <v>27</v>
      </c>
      <c r="C27" s="556"/>
      <c r="D27" s="557"/>
      <c r="E27" s="566"/>
      <c r="F27" s="567"/>
      <c r="G27" s="513"/>
      <c r="H27" s="513"/>
      <c r="I27" s="710"/>
      <c r="J27" s="694"/>
      <c r="K27" s="712"/>
      <c r="L27" s="701"/>
      <c r="M27" s="701"/>
      <c r="N27" s="701"/>
      <c r="O27" s="710"/>
      <c r="P27" s="694"/>
      <c r="Q27" s="712"/>
      <c r="R27" s="728"/>
      <c r="S27" s="675"/>
      <c r="T27" s="729"/>
      <c r="U27" s="115"/>
    </row>
    <row r="28" spans="1:28" s="112" customFormat="1" ht="15" customHeight="1">
      <c r="A28" s="111"/>
      <c r="B28" s="538" t="s">
        <v>28</v>
      </c>
      <c r="C28" s="553"/>
      <c r="D28" s="554"/>
      <c r="E28" s="541" t="s">
        <v>24</v>
      </c>
      <c r="F28" s="542"/>
      <c r="G28" s="551">
        <v>750</v>
      </c>
      <c r="H28" s="513"/>
      <c r="I28" s="700">
        <v>45</v>
      </c>
      <c r="J28" s="701"/>
      <c r="K28" s="713"/>
      <c r="L28" s="701">
        <v>45</v>
      </c>
      <c r="M28" s="701"/>
      <c r="N28" s="701"/>
      <c r="O28" s="700">
        <f>+I28+'JULIO (2)'!O28:Q28</f>
        <v>480</v>
      </c>
      <c r="P28" s="701"/>
      <c r="Q28" s="713"/>
      <c r="R28" s="727">
        <v>356</v>
      </c>
      <c r="S28" s="678"/>
      <c r="T28" s="667"/>
      <c r="U28" s="115">
        <f t="shared" si="0"/>
        <v>0.47466666666666668</v>
      </c>
      <c r="V28" s="381">
        <f>+I28+'JULIO (2)'!O28</f>
        <v>480</v>
      </c>
      <c r="W28" s="374">
        <f t="shared" ref="W28:W29" si="5">+O28-V28</f>
        <v>0</v>
      </c>
      <c r="X28" s="381">
        <f>+L28+'JULIO (2)'!R28</f>
        <v>356</v>
      </c>
      <c r="Y28" s="374">
        <f t="shared" ref="Y28:Y29" si="6">+R28-X28</f>
        <v>0</v>
      </c>
      <c r="Z28" s="375">
        <f t="shared" ref="Z28:Z29" si="7">+X28/G28</f>
        <v>0.47466666666666668</v>
      </c>
      <c r="AA28" s="374">
        <f t="shared" ref="AA28:AA29" si="8">+U28-Z28</f>
        <v>0</v>
      </c>
    </row>
    <row r="29" spans="1:28" s="112" customFormat="1" ht="15" customHeight="1">
      <c r="A29" s="111"/>
      <c r="B29" s="538" t="s">
        <v>29</v>
      </c>
      <c r="C29" s="553"/>
      <c r="D29" s="554"/>
      <c r="E29" s="541" t="s">
        <v>25</v>
      </c>
      <c r="F29" s="542"/>
      <c r="G29" s="551">
        <v>85</v>
      </c>
      <c r="H29" s="513"/>
      <c r="I29" s="700">
        <v>5</v>
      </c>
      <c r="J29" s="701"/>
      <c r="K29" s="713"/>
      <c r="L29" s="701">
        <v>6</v>
      </c>
      <c r="M29" s="701"/>
      <c r="N29" s="701"/>
      <c r="O29" s="700">
        <f>+I29+'JULIO (2)'!O29:Q29</f>
        <v>46</v>
      </c>
      <c r="P29" s="701"/>
      <c r="Q29" s="713"/>
      <c r="R29" s="727">
        <v>32</v>
      </c>
      <c r="S29" s="678"/>
      <c r="T29" s="667"/>
      <c r="U29" s="115">
        <f t="shared" si="0"/>
        <v>0.37647058823529411</v>
      </c>
      <c r="V29" s="381">
        <f>+I29+'JULIO (2)'!O29</f>
        <v>46</v>
      </c>
      <c r="W29" s="374">
        <f t="shared" si="5"/>
        <v>0</v>
      </c>
      <c r="X29" s="381">
        <f>+L29+'JULIO (2)'!R29</f>
        <v>32</v>
      </c>
      <c r="Y29" s="374">
        <f t="shared" si="6"/>
        <v>0</v>
      </c>
      <c r="Z29" s="375">
        <f t="shared" si="7"/>
        <v>0.37647058823529411</v>
      </c>
      <c r="AA29" s="374">
        <f t="shared" si="8"/>
        <v>0</v>
      </c>
    </row>
    <row r="30" spans="1:28" s="112" customFormat="1" ht="15" customHeight="1">
      <c r="A30" s="111"/>
      <c r="B30" s="548" t="s">
        <v>30</v>
      </c>
      <c r="C30" s="556"/>
      <c r="D30" s="557"/>
      <c r="E30" s="116"/>
      <c r="F30" s="117"/>
      <c r="G30" s="118"/>
      <c r="H30" s="119"/>
      <c r="I30" s="126"/>
      <c r="J30" s="127"/>
      <c r="K30" s="128"/>
      <c r="L30" s="129"/>
      <c r="M30" s="129"/>
      <c r="N30" s="129"/>
      <c r="O30" s="126"/>
      <c r="P30" s="127"/>
      <c r="Q30" s="128"/>
      <c r="R30" s="123"/>
      <c r="S30" s="124"/>
      <c r="T30" s="125"/>
      <c r="U30" s="115"/>
    </row>
    <row r="31" spans="1:28" s="112" customFormat="1" ht="15" customHeight="1">
      <c r="A31" s="111"/>
      <c r="B31" s="538" t="s">
        <v>28</v>
      </c>
      <c r="C31" s="553"/>
      <c r="D31" s="554"/>
      <c r="E31" s="541" t="s">
        <v>24</v>
      </c>
      <c r="F31" s="542"/>
      <c r="G31" s="551">
        <v>350</v>
      </c>
      <c r="H31" s="513"/>
      <c r="I31" s="710">
        <v>100</v>
      </c>
      <c r="J31" s="694"/>
      <c r="K31" s="712"/>
      <c r="L31" s="701">
        <v>0</v>
      </c>
      <c r="M31" s="701"/>
      <c r="N31" s="701"/>
      <c r="O31" s="710">
        <f>+I31+'JULIO (2)'!O31:Q31</f>
        <v>350</v>
      </c>
      <c r="P31" s="694"/>
      <c r="Q31" s="712"/>
      <c r="R31" s="727">
        <v>0</v>
      </c>
      <c r="S31" s="678"/>
      <c r="T31" s="667"/>
      <c r="U31" s="115">
        <f t="shared" si="0"/>
        <v>0</v>
      </c>
      <c r="V31" s="381">
        <f>+I31+'JULIO (2)'!O31</f>
        <v>350</v>
      </c>
      <c r="W31" s="374">
        <f t="shared" ref="W31:W32" si="9">+O31-V31</f>
        <v>0</v>
      </c>
      <c r="X31" s="381">
        <f>+L31+'JULIO (2)'!R31</f>
        <v>0</v>
      </c>
      <c r="Y31" s="374">
        <f t="shared" ref="Y31:Y32" si="10">+R31-X31</f>
        <v>0</v>
      </c>
      <c r="Z31" s="375">
        <f t="shared" ref="Z31:Z32" si="11">+X31/G31</f>
        <v>0</v>
      </c>
      <c r="AA31" s="374">
        <f t="shared" ref="AA31:AA32" si="12">+U31-Z31</f>
        <v>0</v>
      </c>
    </row>
    <row r="32" spans="1:28" s="112" customFormat="1" ht="15" customHeight="1">
      <c r="A32" s="111"/>
      <c r="B32" s="538" t="s">
        <v>29</v>
      </c>
      <c r="C32" s="553"/>
      <c r="D32" s="554"/>
      <c r="E32" s="541" t="s">
        <v>25</v>
      </c>
      <c r="F32" s="542"/>
      <c r="G32" s="551">
        <v>70</v>
      </c>
      <c r="H32" s="513"/>
      <c r="I32" s="710">
        <v>20</v>
      </c>
      <c r="J32" s="694"/>
      <c r="K32" s="712"/>
      <c r="L32" s="701">
        <v>0</v>
      </c>
      <c r="M32" s="701"/>
      <c r="N32" s="701"/>
      <c r="O32" s="710">
        <f>+I32+'JULIO (2)'!O32:Q32</f>
        <v>70</v>
      </c>
      <c r="P32" s="694"/>
      <c r="Q32" s="712"/>
      <c r="R32" s="727">
        <v>0</v>
      </c>
      <c r="S32" s="678"/>
      <c r="T32" s="667"/>
      <c r="U32" s="115">
        <f t="shared" si="0"/>
        <v>0</v>
      </c>
      <c r="V32" s="381">
        <f>+I32+'JULIO (2)'!O32</f>
        <v>70</v>
      </c>
      <c r="W32" s="374">
        <f t="shared" si="9"/>
        <v>0</v>
      </c>
      <c r="X32" s="381">
        <f>+L32+'JULIO (2)'!R32</f>
        <v>0</v>
      </c>
      <c r="Y32" s="374">
        <f t="shared" si="10"/>
        <v>0</v>
      </c>
      <c r="Z32" s="375">
        <f t="shared" si="11"/>
        <v>0</v>
      </c>
      <c r="AA32" s="374">
        <f t="shared" si="12"/>
        <v>0</v>
      </c>
    </row>
    <row r="33" spans="1:28" s="112" customFormat="1" ht="15" customHeight="1">
      <c r="A33" s="111"/>
      <c r="B33" s="548" t="s">
        <v>57</v>
      </c>
      <c r="C33" s="556"/>
      <c r="D33" s="557"/>
      <c r="E33" s="541"/>
      <c r="F33" s="542"/>
      <c r="G33" s="551"/>
      <c r="H33" s="513"/>
      <c r="I33" s="710"/>
      <c r="J33" s="694"/>
      <c r="K33" s="712"/>
      <c r="L33" s="701"/>
      <c r="M33" s="701"/>
      <c r="N33" s="701"/>
      <c r="O33" s="710"/>
      <c r="P33" s="694"/>
      <c r="Q33" s="712"/>
      <c r="R33" s="665"/>
      <c r="S33" s="668"/>
      <c r="T33" s="673"/>
      <c r="U33" s="115"/>
    </row>
    <row r="34" spans="1:28" s="112" customFormat="1">
      <c r="A34" s="111"/>
      <c r="B34" s="538" t="s">
        <v>28</v>
      </c>
      <c r="C34" s="553"/>
      <c r="D34" s="554"/>
      <c r="E34" s="541" t="s">
        <v>24</v>
      </c>
      <c r="F34" s="542"/>
      <c r="G34" s="551">
        <v>350</v>
      </c>
      <c r="H34" s="513"/>
      <c r="I34" s="700">
        <v>0</v>
      </c>
      <c r="J34" s="701"/>
      <c r="K34" s="713"/>
      <c r="L34" s="701">
        <v>0</v>
      </c>
      <c r="M34" s="701"/>
      <c r="N34" s="701"/>
      <c r="O34" s="700">
        <f>+I34+'JULIO (2)'!O34:Q34</f>
        <v>300</v>
      </c>
      <c r="P34" s="701"/>
      <c r="Q34" s="713"/>
      <c r="R34" s="665">
        <v>208</v>
      </c>
      <c r="S34" s="668"/>
      <c r="T34" s="673"/>
      <c r="U34" s="115">
        <f t="shared" si="0"/>
        <v>0.59428571428571431</v>
      </c>
      <c r="V34" s="381">
        <f>+I34+'JULIO (2)'!O34</f>
        <v>300</v>
      </c>
      <c r="W34" s="374">
        <f t="shared" ref="W34:W35" si="13">+O34-V34</f>
        <v>0</v>
      </c>
      <c r="X34" s="381">
        <f>+L34+'JULIO (2)'!R34</f>
        <v>208</v>
      </c>
      <c r="Y34" s="374">
        <f t="shared" ref="Y34:Y35" si="14">+R34-X34</f>
        <v>0</v>
      </c>
      <c r="Z34" s="375">
        <f t="shared" ref="Z34:Z35" si="15">+X34/G34</f>
        <v>0.59428571428571431</v>
      </c>
      <c r="AA34" s="374">
        <f t="shared" ref="AA34:AA35" si="16">+U34-Z34</f>
        <v>0</v>
      </c>
    </row>
    <row r="35" spans="1:28" s="112" customFormat="1" ht="15" customHeight="1">
      <c r="A35" s="111"/>
      <c r="B35" s="538" t="s">
        <v>29</v>
      </c>
      <c r="C35" s="553"/>
      <c r="D35" s="554"/>
      <c r="E35" s="541" t="s">
        <v>25</v>
      </c>
      <c r="F35" s="542"/>
      <c r="G35" s="562">
        <v>120</v>
      </c>
      <c r="H35" s="563"/>
      <c r="I35" s="700">
        <v>0</v>
      </c>
      <c r="J35" s="709"/>
      <c r="K35" s="726"/>
      <c r="L35" s="701">
        <v>0</v>
      </c>
      <c r="M35" s="701"/>
      <c r="N35" s="701"/>
      <c r="O35" s="700">
        <f>+I35+'JULIO (2)'!O35:Q35</f>
        <v>90</v>
      </c>
      <c r="P35" s="701"/>
      <c r="Q35" s="713"/>
      <c r="R35" s="665">
        <v>16</v>
      </c>
      <c r="S35" s="666"/>
      <c r="T35" s="667"/>
      <c r="U35" s="115">
        <f t="shared" si="0"/>
        <v>0.13333333333333333</v>
      </c>
      <c r="V35" s="381">
        <f>+I35+'JULIO (2)'!O35</f>
        <v>90</v>
      </c>
      <c r="W35" s="374">
        <f t="shared" si="13"/>
        <v>0</v>
      </c>
      <c r="X35" s="381">
        <f>+L35+'JULIO (2)'!R35</f>
        <v>16</v>
      </c>
      <c r="Y35" s="374">
        <f t="shared" si="14"/>
        <v>0</v>
      </c>
      <c r="Z35" s="375">
        <f t="shared" si="15"/>
        <v>0.13333333333333333</v>
      </c>
      <c r="AA35" s="374">
        <f t="shared" si="16"/>
        <v>0</v>
      </c>
    </row>
    <row r="36" spans="1:28" s="112" customFormat="1">
      <c r="A36" s="111"/>
      <c r="B36" s="548" t="s">
        <v>31</v>
      </c>
      <c r="C36" s="556"/>
      <c r="D36" s="557"/>
      <c r="E36" s="541"/>
      <c r="F36" s="542"/>
      <c r="G36" s="551"/>
      <c r="H36" s="513"/>
      <c r="I36" s="710"/>
      <c r="J36" s="694"/>
      <c r="K36" s="712"/>
      <c r="L36" s="701"/>
      <c r="M36" s="701"/>
      <c r="N36" s="701"/>
      <c r="O36" s="710"/>
      <c r="P36" s="694"/>
      <c r="Q36" s="712"/>
      <c r="R36" s="665"/>
      <c r="S36" s="668"/>
      <c r="T36" s="673"/>
      <c r="U36" s="115"/>
    </row>
    <row r="37" spans="1:28" s="112" customFormat="1">
      <c r="A37" s="111"/>
      <c r="B37" s="538" t="s">
        <v>32</v>
      </c>
      <c r="C37" s="553"/>
      <c r="D37" s="554"/>
      <c r="E37" s="541" t="s">
        <v>25</v>
      </c>
      <c r="F37" s="542"/>
      <c r="G37" s="551">
        <v>6</v>
      </c>
      <c r="H37" s="513"/>
      <c r="I37" s="710">
        <v>1</v>
      </c>
      <c r="J37" s="694"/>
      <c r="K37" s="712"/>
      <c r="L37" s="701">
        <v>0</v>
      </c>
      <c r="M37" s="701"/>
      <c r="N37" s="701"/>
      <c r="O37" s="710">
        <f>+I37+'JULIO (2)'!O37:Q37</f>
        <v>3</v>
      </c>
      <c r="P37" s="694"/>
      <c r="Q37" s="712"/>
      <c r="R37" s="665">
        <v>5</v>
      </c>
      <c r="S37" s="668"/>
      <c r="T37" s="673"/>
      <c r="U37" s="115">
        <f t="shared" si="0"/>
        <v>0.83333333333333337</v>
      </c>
      <c r="V37" s="381">
        <f>+I37+'JUNIO  (2)'!O37</f>
        <v>3</v>
      </c>
      <c r="W37" s="374">
        <f>+O37-V37</f>
        <v>0</v>
      </c>
      <c r="X37" s="381">
        <f>+L37+'JUNIO  (2)'!R37</f>
        <v>5</v>
      </c>
      <c r="Y37" s="374">
        <f>+R37-X37</f>
        <v>0</v>
      </c>
      <c r="Z37" s="375">
        <f>+X37/G37</f>
        <v>0.83333333333333337</v>
      </c>
      <c r="AA37" s="374">
        <f>+U37-Z37</f>
        <v>0</v>
      </c>
    </row>
    <row r="38" spans="1:28" s="112" customFormat="1">
      <c r="A38" s="111"/>
      <c r="B38" s="548" t="s">
        <v>33</v>
      </c>
      <c r="C38" s="556"/>
      <c r="D38" s="557"/>
      <c r="E38" s="541"/>
      <c r="F38" s="558"/>
      <c r="G38" s="513"/>
      <c r="H38" s="514"/>
      <c r="I38" s="710"/>
      <c r="J38" s="696"/>
      <c r="K38" s="711"/>
      <c r="L38" s="701"/>
      <c r="M38" s="709"/>
      <c r="N38" s="709"/>
      <c r="O38" s="710"/>
      <c r="P38" s="696"/>
      <c r="Q38" s="711"/>
      <c r="R38" s="665"/>
      <c r="S38" s="666"/>
      <c r="T38" s="667"/>
      <c r="U38" s="115"/>
    </row>
    <row r="39" spans="1:28" s="112" customFormat="1" ht="14.25" customHeight="1">
      <c r="A39" s="111"/>
      <c r="B39" s="538" t="s">
        <v>59</v>
      </c>
      <c r="C39" s="553"/>
      <c r="D39" s="554"/>
      <c r="E39" s="541" t="s">
        <v>25</v>
      </c>
      <c r="F39" s="542"/>
      <c r="G39" s="551">
        <v>12</v>
      </c>
      <c r="H39" s="513"/>
      <c r="I39" s="710">
        <v>1</v>
      </c>
      <c r="J39" s="694"/>
      <c r="K39" s="712"/>
      <c r="L39" s="700">
        <v>1</v>
      </c>
      <c r="M39" s="701"/>
      <c r="N39" s="713"/>
      <c r="O39" s="710">
        <f>+I39+'JULIO (2)'!O39:Q39</f>
        <v>8</v>
      </c>
      <c r="P39" s="694"/>
      <c r="Q39" s="712"/>
      <c r="R39" s="665">
        <v>8</v>
      </c>
      <c r="S39" s="668"/>
      <c r="T39" s="673"/>
      <c r="U39" s="115">
        <f t="shared" si="0"/>
        <v>0.66666666666666663</v>
      </c>
      <c r="V39" s="381">
        <f>+I39+'JULIO (2)'!O39</f>
        <v>8</v>
      </c>
      <c r="W39" s="374">
        <f t="shared" ref="W39" si="17">+O39-V39</f>
        <v>0</v>
      </c>
      <c r="X39" s="381">
        <f>+L39+'JULIO (2)'!R39</f>
        <v>8</v>
      </c>
      <c r="Y39" s="374">
        <f t="shared" ref="Y39" si="18">+R39-X39</f>
        <v>0</v>
      </c>
      <c r="Z39" s="375">
        <f t="shared" ref="Z39" si="19">+X39/G39</f>
        <v>0.66666666666666663</v>
      </c>
      <c r="AA39" s="374">
        <f t="shared" ref="AA39" si="20">+U39-Z39</f>
        <v>0</v>
      </c>
    </row>
    <row r="40" spans="1:28" s="112" customFormat="1">
      <c r="A40" s="111"/>
      <c r="B40" s="538" t="s">
        <v>34</v>
      </c>
      <c r="C40" s="553"/>
      <c r="D40" s="554"/>
      <c r="E40" s="541" t="s">
        <v>25</v>
      </c>
      <c r="F40" s="542"/>
      <c r="G40" s="551">
        <v>12</v>
      </c>
      <c r="H40" s="513"/>
      <c r="I40" s="710">
        <v>1</v>
      </c>
      <c r="J40" s="694"/>
      <c r="K40" s="712"/>
      <c r="L40" s="701">
        <v>1</v>
      </c>
      <c r="M40" s="701"/>
      <c r="N40" s="701"/>
      <c r="O40" s="710">
        <f>+I40+'JULIO (2)'!O40:Q40</f>
        <v>8</v>
      </c>
      <c r="P40" s="694"/>
      <c r="Q40" s="712"/>
      <c r="R40" s="665">
        <v>8</v>
      </c>
      <c r="S40" s="668"/>
      <c r="T40" s="673"/>
      <c r="U40" s="115">
        <f t="shared" si="0"/>
        <v>0.66666666666666663</v>
      </c>
      <c r="V40" s="381">
        <f>+I40+'JULIO (2)'!O40</f>
        <v>8</v>
      </c>
      <c r="W40" s="374">
        <f t="shared" ref="W40" si="21">+O40-V40</f>
        <v>0</v>
      </c>
      <c r="X40" s="381">
        <f>+L40+'JULIO (2)'!R40</f>
        <v>8</v>
      </c>
      <c r="Y40" s="374">
        <f t="shared" ref="Y40" si="22">+R40-X40</f>
        <v>0</v>
      </c>
      <c r="Z40" s="375">
        <f t="shared" ref="Z40" si="23">+X40/G40</f>
        <v>0.66666666666666663</v>
      </c>
      <c r="AA40" s="374">
        <f t="shared" ref="AA40" si="24">+U40-Z40</f>
        <v>0</v>
      </c>
    </row>
    <row r="41" spans="1:28" s="112" customFormat="1">
      <c r="A41" s="111"/>
      <c r="B41" s="548" t="s">
        <v>35</v>
      </c>
      <c r="C41" s="549"/>
      <c r="D41" s="550"/>
      <c r="E41" s="541"/>
      <c r="F41" s="542"/>
      <c r="G41" s="513"/>
      <c r="H41" s="514"/>
      <c r="I41" s="710"/>
      <c r="J41" s="696"/>
      <c r="K41" s="711"/>
      <c r="L41" s="701"/>
      <c r="M41" s="709"/>
      <c r="N41" s="709"/>
      <c r="O41" s="710"/>
      <c r="P41" s="696"/>
      <c r="Q41" s="711"/>
      <c r="R41" s="665">
        <v>0</v>
      </c>
      <c r="S41" s="666"/>
      <c r="T41" s="667"/>
      <c r="U41" s="115"/>
    </row>
    <row r="42" spans="1:28" s="112" customFormat="1" ht="15.75" thickBot="1">
      <c r="A42" s="111"/>
      <c r="B42" s="538" t="s">
        <v>35</v>
      </c>
      <c r="C42" s="539"/>
      <c r="D42" s="540"/>
      <c r="E42" s="541" t="s">
        <v>25</v>
      </c>
      <c r="F42" s="542"/>
      <c r="G42" s="513">
        <v>1</v>
      </c>
      <c r="H42" s="514"/>
      <c r="I42" s="706">
        <v>0</v>
      </c>
      <c r="J42" s="707"/>
      <c r="K42" s="708"/>
      <c r="L42" s="701">
        <v>0</v>
      </c>
      <c r="M42" s="709"/>
      <c r="N42" s="709"/>
      <c r="O42" s="706">
        <v>0</v>
      </c>
      <c r="P42" s="707"/>
      <c r="Q42" s="708"/>
      <c r="R42" s="679">
        <v>0</v>
      </c>
      <c r="S42" s="680"/>
      <c r="T42" s="681"/>
      <c r="U42" s="115">
        <f t="shared" si="0"/>
        <v>0</v>
      </c>
      <c r="V42" s="381">
        <f>+I42+'JULIO (2)'!O42</f>
        <v>0</v>
      </c>
      <c r="W42" s="374">
        <f t="shared" ref="W42" si="25">+O42-V42</f>
        <v>0</v>
      </c>
      <c r="X42" s="381">
        <f>+L42+'JULIO (2)'!R42</f>
        <v>0</v>
      </c>
      <c r="Y42" s="374">
        <f t="shared" ref="Y42" si="26">+R42-X42</f>
        <v>0</v>
      </c>
      <c r="Z42" s="375">
        <f t="shared" ref="Z42" si="27">+X42/G42</f>
        <v>0</v>
      </c>
      <c r="AA42" s="374">
        <f t="shared" ref="AA42" si="28">+U42-Z42</f>
        <v>0</v>
      </c>
    </row>
    <row r="43" spans="1:28" ht="15.75" thickBot="1">
      <c r="A43" s="47"/>
      <c r="B43" s="515" t="s">
        <v>36</v>
      </c>
      <c r="C43" s="516"/>
      <c r="D43" s="516"/>
      <c r="E43" s="516"/>
      <c r="F43" s="516"/>
      <c r="G43" s="517"/>
      <c r="H43" s="518"/>
      <c r="I43" s="518"/>
      <c r="J43" s="518"/>
      <c r="K43" s="518"/>
      <c r="L43" s="518"/>
      <c r="M43" s="518"/>
      <c r="N43" s="519"/>
      <c r="O43" s="517"/>
      <c r="P43" s="518"/>
      <c r="Q43" s="518"/>
      <c r="R43" s="518"/>
      <c r="S43" s="518"/>
      <c r="T43" s="518"/>
      <c r="U43" s="519"/>
      <c r="V43" s="345"/>
      <c r="W43" s="345"/>
      <c r="X43" s="345"/>
      <c r="Y43" s="345"/>
      <c r="Z43" s="345"/>
      <c r="AA43" s="345"/>
      <c r="AB43" s="345"/>
    </row>
    <row r="44" spans="1:28" ht="15.75" thickBot="1">
      <c r="B44" s="5"/>
      <c r="C44" s="6"/>
      <c r="D44" s="7"/>
      <c r="E44" s="8"/>
      <c r="F44" s="9"/>
      <c r="G44" s="10"/>
      <c r="H44" s="11"/>
      <c r="I44" s="12"/>
      <c r="J44" s="12"/>
      <c r="K44" s="13"/>
      <c r="L44" s="12"/>
      <c r="M44" s="13"/>
      <c r="N44" s="12"/>
      <c r="O44" s="12"/>
      <c r="P44" s="12"/>
      <c r="Q44" s="12"/>
      <c r="R44" s="13"/>
      <c r="S44" s="12"/>
      <c r="T44" s="10"/>
      <c r="U44" s="12"/>
      <c r="V44" s="345"/>
      <c r="W44" s="345"/>
      <c r="X44" s="345"/>
      <c r="Y44" s="345"/>
      <c r="Z44" s="345"/>
      <c r="AA44" s="345"/>
      <c r="AB44" s="345"/>
    </row>
    <row r="45" spans="1:28" ht="16.5" thickBot="1">
      <c r="A45" s="47"/>
      <c r="B45" s="520" t="s">
        <v>37</v>
      </c>
      <c r="C45" s="521"/>
      <c r="D45" s="521"/>
      <c r="E45" s="521"/>
      <c r="F45" s="522"/>
      <c r="G45" s="526" t="s">
        <v>38</v>
      </c>
      <c r="H45" s="527"/>
      <c r="I45" s="527"/>
      <c r="J45" s="527"/>
      <c r="K45" s="527"/>
      <c r="L45" s="527"/>
      <c r="M45" s="527"/>
      <c r="N45" s="527"/>
      <c r="O45" s="527"/>
      <c r="P45" s="527"/>
      <c r="Q45" s="527"/>
      <c r="R45" s="527"/>
      <c r="S45" s="527"/>
      <c r="T45" s="527"/>
      <c r="U45" s="528"/>
      <c r="V45" s="345"/>
      <c r="W45" s="345"/>
      <c r="X45" s="345"/>
      <c r="Y45" s="345"/>
      <c r="Z45" s="345"/>
      <c r="AA45" s="345"/>
      <c r="AB45" s="345"/>
    </row>
    <row r="46" spans="1:28" ht="15.75" thickBot="1">
      <c r="A46" s="47"/>
      <c r="B46" s="523"/>
      <c r="C46" s="524"/>
      <c r="D46" s="524"/>
      <c r="E46" s="524"/>
      <c r="F46" s="525"/>
      <c r="G46" s="529" t="s">
        <v>39</v>
      </c>
      <c r="H46" s="530"/>
      <c r="I46" s="524" t="s">
        <v>17</v>
      </c>
      <c r="J46" s="524"/>
      <c r="K46" s="524"/>
      <c r="L46" s="524"/>
      <c r="M46" s="524"/>
      <c r="N46" s="525"/>
      <c r="O46" s="535" t="s">
        <v>18</v>
      </c>
      <c r="P46" s="536"/>
      <c r="Q46" s="536"/>
      <c r="R46" s="536"/>
      <c r="S46" s="536"/>
      <c r="T46" s="536"/>
      <c r="U46" s="537"/>
      <c r="V46" s="345"/>
      <c r="W46" s="345"/>
      <c r="X46" s="345"/>
      <c r="Y46" s="345"/>
      <c r="Z46" s="345"/>
      <c r="AA46" s="345"/>
      <c r="AB46" s="345"/>
    </row>
    <row r="47" spans="1:28" ht="15.75" thickBot="1">
      <c r="A47" s="47"/>
      <c r="B47" s="523"/>
      <c r="C47" s="524"/>
      <c r="D47" s="524"/>
      <c r="E47" s="524"/>
      <c r="F47" s="525"/>
      <c r="G47" s="531"/>
      <c r="H47" s="532"/>
      <c r="I47" s="497" t="s">
        <v>19</v>
      </c>
      <c r="J47" s="485"/>
      <c r="K47" s="486"/>
      <c r="L47" s="497" t="s">
        <v>40</v>
      </c>
      <c r="M47" s="485"/>
      <c r="N47" s="486"/>
      <c r="O47" s="497" t="s">
        <v>19</v>
      </c>
      <c r="P47" s="485"/>
      <c r="Q47" s="506"/>
      <c r="R47" s="507" t="s">
        <v>40</v>
      </c>
      <c r="S47" s="485"/>
      <c r="T47" s="486"/>
      <c r="U47" s="508" t="s">
        <v>21</v>
      </c>
      <c r="V47" s="606" t="s">
        <v>128</v>
      </c>
      <c r="W47" s="607"/>
      <c r="X47" s="606" t="s">
        <v>129</v>
      </c>
      <c r="Y47" s="607"/>
      <c r="Z47" s="606" t="s">
        <v>127</v>
      </c>
      <c r="AA47" s="607"/>
      <c r="AB47" s="345"/>
    </row>
    <row r="48" spans="1:28" ht="30" customHeight="1" thickBot="1">
      <c r="A48" s="47"/>
      <c r="B48" s="523"/>
      <c r="C48" s="524"/>
      <c r="D48" s="524"/>
      <c r="E48" s="524"/>
      <c r="F48" s="525"/>
      <c r="G48" s="533"/>
      <c r="H48" s="534"/>
      <c r="I48" s="39" t="s">
        <v>41</v>
      </c>
      <c r="J48" s="37" t="s">
        <v>42</v>
      </c>
      <c r="K48" s="37" t="s">
        <v>43</v>
      </c>
      <c r="L48" s="39" t="s">
        <v>41</v>
      </c>
      <c r="M48" s="37" t="s">
        <v>42</v>
      </c>
      <c r="N48" s="40" t="s">
        <v>43</v>
      </c>
      <c r="O48" s="14" t="s">
        <v>41</v>
      </c>
      <c r="P48" s="39" t="s">
        <v>42</v>
      </c>
      <c r="Q48" s="15" t="s">
        <v>43</v>
      </c>
      <c r="R48" s="16" t="s">
        <v>41</v>
      </c>
      <c r="S48" s="38" t="s">
        <v>42</v>
      </c>
      <c r="T48" s="37" t="s">
        <v>43</v>
      </c>
      <c r="U48" s="509"/>
      <c r="V48" s="608"/>
      <c r="W48" s="609"/>
      <c r="X48" s="608"/>
      <c r="Y48" s="609"/>
      <c r="Z48" s="608"/>
      <c r="AA48" s="609"/>
      <c r="AB48" s="345"/>
    </row>
    <row r="49" spans="1:28" ht="15.75" thickBot="1">
      <c r="A49" s="47"/>
      <c r="B49" s="651" t="s">
        <v>44</v>
      </c>
      <c r="C49" s="652"/>
      <c r="D49" s="652"/>
      <c r="E49" s="652"/>
      <c r="F49" s="652"/>
      <c r="G49" s="652"/>
      <c r="H49" s="652"/>
      <c r="I49" s="652"/>
      <c r="J49" s="652"/>
      <c r="K49" s="652"/>
      <c r="L49" s="652"/>
      <c r="M49" s="652"/>
      <c r="N49" s="652"/>
      <c r="O49" s="652"/>
      <c r="P49" s="652"/>
      <c r="Q49" s="652"/>
      <c r="R49" s="652"/>
      <c r="S49" s="652"/>
      <c r="T49" s="652"/>
      <c r="U49" s="653"/>
      <c r="V49" s="345"/>
      <c r="W49" s="345"/>
      <c r="X49" s="345"/>
      <c r="Y49" s="345"/>
      <c r="Z49" s="345"/>
      <c r="AA49" s="345"/>
      <c r="AB49" s="345"/>
    </row>
    <row r="50" spans="1:28" s="108" customFormat="1" ht="15.75" thickBot="1">
      <c r="A50" s="4"/>
      <c r="B50" s="510" t="s">
        <v>22</v>
      </c>
      <c r="C50" s="511"/>
      <c r="D50" s="511"/>
      <c r="E50" s="511"/>
      <c r="F50" s="511"/>
      <c r="G50" s="512"/>
      <c r="H50" s="512"/>
      <c r="I50" s="100"/>
      <c r="J50" s="100"/>
      <c r="K50" s="100"/>
      <c r="L50" s="100"/>
      <c r="M50" s="100"/>
      <c r="N50" s="100"/>
      <c r="O50" s="100"/>
      <c r="P50" s="100"/>
      <c r="Q50" s="100"/>
      <c r="R50" s="100"/>
      <c r="S50" s="100"/>
      <c r="T50" s="100"/>
      <c r="U50" s="104"/>
      <c r="V50" s="345"/>
      <c r="W50" s="345"/>
      <c r="X50" s="345"/>
      <c r="Y50" s="345"/>
      <c r="Z50" s="345"/>
      <c r="AA50" s="345"/>
      <c r="AB50" s="345"/>
    </row>
    <row r="51" spans="1:28" ht="15.75" customHeight="1">
      <c r="A51" s="4"/>
      <c r="B51" s="417" t="s">
        <v>88</v>
      </c>
      <c r="C51" s="502"/>
      <c r="D51" s="502"/>
      <c r="E51" s="502"/>
      <c r="F51" s="419"/>
      <c r="G51" s="420">
        <v>5000</v>
      </c>
      <c r="H51" s="421"/>
      <c r="I51" s="179"/>
      <c r="J51" s="321">
        <v>2500</v>
      </c>
      <c r="K51" s="180"/>
      <c r="L51" s="180"/>
      <c r="M51" s="177"/>
      <c r="N51" s="180"/>
      <c r="O51" s="180"/>
      <c r="P51" s="177">
        <v>5000</v>
      </c>
      <c r="Q51" s="180"/>
      <c r="R51" s="180"/>
      <c r="S51" s="180"/>
      <c r="T51" s="180"/>
      <c r="U51" s="18">
        <v>0</v>
      </c>
      <c r="V51" s="376">
        <f>+J51+'JULIO (2)'!P51</f>
        <v>5000</v>
      </c>
      <c r="W51" s="377">
        <f t="shared" ref="W51" si="29">+P51-V51</f>
        <v>0</v>
      </c>
      <c r="X51" s="377">
        <f>+M51+'JULIO (2)'!S51</f>
        <v>0</v>
      </c>
      <c r="Y51" s="377">
        <f>+S51-X51</f>
        <v>0</v>
      </c>
      <c r="Z51" s="375">
        <f t="shared" ref="Z51" si="30">+X51/G51</f>
        <v>0</v>
      </c>
      <c r="AA51" s="382">
        <f>+U51-Z51</f>
        <v>0</v>
      </c>
      <c r="AB51" s="345"/>
    </row>
    <row r="52" spans="1:28" ht="15.75" customHeight="1">
      <c r="A52" s="4"/>
      <c r="B52" s="417" t="s">
        <v>89</v>
      </c>
      <c r="C52" s="418"/>
      <c r="D52" s="418"/>
      <c r="E52" s="418"/>
      <c r="F52" s="419"/>
      <c r="G52" s="420">
        <v>138000</v>
      </c>
      <c r="H52" s="421"/>
      <c r="I52" s="181"/>
      <c r="J52" s="182">
        <v>11500</v>
      </c>
      <c r="K52" s="177"/>
      <c r="L52" s="177"/>
      <c r="M52" s="183">
        <v>10504.32</v>
      </c>
      <c r="N52" s="184"/>
      <c r="O52" s="177"/>
      <c r="P52" s="177">
        <v>92000</v>
      </c>
      <c r="Q52" s="177"/>
      <c r="R52" s="177"/>
      <c r="S52" s="177">
        <f>+M52+'JULIO (2)'!S52</f>
        <v>85656.57</v>
      </c>
      <c r="T52" s="177"/>
      <c r="U52" s="63">
        <f>S52*100/G52/100</f>
        <v>0.62069978260869574</v>
      </c>
      <c r="V52" s="376">
        <f>+J52+'JULIO (2)'!P52</f>
        <v>92000</v>
      </c>
      <c r="W52" s="377">
        <f t="shared" ref="W52:W69" si="31">+P52-V52</f>
        <v>0</v>
      </c>
      <c r="X52" s="377">
        <f>+M52+'JULIO (2)'!S52</f>
        <v>85656.57</v>
      </c>
      <c r="Y52" s="377">
        <f t="shared" ref="Y52:Y69" si="32">+S52-X52</f>
        <v>0</v>
      </c>
      <c r="Z52" s="375">
        <f t="shared" ref="Z52:Z69" si="33">+X52/G52</f>
        <v>0.62069978260869574</v>
      </c>
      <c r="AA52" s="382">
        <f t="shared" ref="AA52:AA69" si="34">+U52-Z52</f>
        <v>0</v>
      </c>
      <c r="AB52" s="345"/>
    </row>
    <row r="53" spans="1:28" ht="24" customHeight="1">
      <c r="A53" s="4"/>
      <c r="B53" s="417" t="s">
        <v>90</v>
      </c>
      <c r="C53" s="418"/>
      <c r="D53" s="418"/>
      <c r="E53" s="418"/>
      <c r="F53" s="419"/>
      <c r="G53" s="420">
        <v>6500</v>
      </c>
      <c r="H53" s="421"/>
      <c r="I53" s="181"/>
      <c r="J53" s="182">
        <v>0</v>
      </c>
      <c r="K53" s="177"/>
      <c r="L53" s="177"/>
      <c r="M53" s="177"/>
      <c r="N53" s="177"/>
      <c r="O53" s="177"/>
      <c r="P53" s="177">
        <v>0</v>
      </c>
      <c r="Q53" s="177"/>
      <c r="R53" s="177"/>
      <c r="S53" s="177">
        <f>+M53+'JULIO (2)'!S53</f>
        <v>0</v>
      </c>
      <c r="T53" s="177"/>
      <c r="U53" s="63">
        <f t="shared" ref="U53:U69" si="35">S53*100/G53/100</f>
        <v>0</v>
      </c>
      <c r="V53" s="376">
        <f>+J53+'JULIO (2)'!P53</f>
        <v>0</v>
      </c>
      <c r="W53" s="377">
        <f t="shared" si="31"/>
        <v>0</v>
      </c>
      <c r="X53" s="377">
        <f>+M53+'JULIO (2)'!S53</f>
        <v>0</v>
      </c>
      <c r="Y53" s="377">
        <f t="shared" si="32"/>
        <v>0</v>
      </c>
      <c r="Z53" s="375">
        <f t="shared" si="33"/>
        <v>0</v>
      </c>
      <c r="AA53" s="382">
        <f t="shared" si="34"/>
        <v>0</v>
      </c>
      <c r="AB53" s="345"/>
    </row>
    <row r="54" spans="1:28" ht="19.5" customHeight="1">
      <c r="A54" s="4"/>
      <c r="B54" s="417" t="s">
        <v>91</v>
      </c>
      <c r="C54" s="418"/>
      <c r="D54" s="418"/>
      <c r="E54" s="418"/>
      <c r="F54" s="419"/>
      <c r="G54" s="420">
        <v>6000</v>
      </c>
      <c r="H54" s="421"/>
      <c r="I54" s="181"/>
      <c r="J54" s="185"/>
      <c r="K54" s="177"/>
      <c r="L54" s="177"/>
      <c r="M54" s="177">
        <v>6000</v>
      </c>
      <c r="N54" s="177"/>
      <c r="O54" s="177"/>
      <c r="P54" s="177">
        <v>6000</v>
      </c>
      <c r="Q54" s="177"/>
      <c r="R54" s="177"/>
      <c r="S54" s="177">
        <f>+M54+'JULIO (2)'!S54</f>
        <v>6000</v>
      </c>
      <c r="T54" s="177"/>
      <c r="U54" s="63">
        <f>S54*100/G54/100</f>
        <v>1</v>
      </c>
      <c r="V54" s="376">
        <f>+J54+'JULIO (2)'!P54</f>
        <v>6000</v>
      </c>
      <c r="W54" s="377">
        <f t="shared" si="31"/>
        <v>0</v>
      </c>
      <c r="X54" s="377">
        <f>+M54+'JULIO (2)'!S54</f>
        <v>6000</v>
      </c>
      <c r="Y54" s="377">
        <f t="shared" si="32"/>
        <v>0</v>
      </c>
      <c r="Z54" s="375">
        <f t="shared" si="33"/>
        <v>1</v>
      </c>
      <c r="AA54" s="382">
        <f t="shared" si="34"/>
        <v>0</v>
      </c>
      <c r="AB54" s="345"/>
    </row>
    <row r="55" spans="1:28" ht="15.75" customHeight="1">
      <c r="A55" s="4"/>
      <c r="B55" s="417" t="s">
        <v>92</v>
      </c>
      <c r="C55" s="418"/>
      <c r="D55" s="418"/>
      <c r="E55" s="418"/>
      <c r="F55" s="419"/>
      <c r="G55" s="420">
        <v>83028</v>
      </c>
      <c r="H55" s="421"/>
      <c r="I55" s="181"/>
      <c r="J55" s="182">
        <v>6702.4</v>
      </c>
      <c r="K55" s="177"/>
      <c r="L55" s="177"/>
      <c r="M55" s="177">
        <v>65592</v>
      </c>
      <c r="N55" s="184"/>
      <c r="O55" s="177"/>
      <c r="P55" s="177">
        <v>46523.1</v>
      </c>
      <c r="Q55" s="177"/>
      <c r="R55" s="177"/>
      <c r="S55" s="177">
        <f>+M55+'JULIO (2)'!S55</f>
        <v>65592</v>
      </c>
      <c r="T55" s="177"/>
      <c r="U55" s="63">
        <f t="shared" si="35"/>
        <v>0.78999855470443703</v>
      </c>
      <c r="V55" s="376">
        <f>+J55+'JULIO (2)'!P55</f>
        <v>46523.100000000013</v>
      </c>
      <c r="W55" s="377">
        <f t="shared" si="31"/>
        <v>0</v>
      </c>
      <c r="X55" s="377">
        <f>+M55+'JULIO (2)'!S55</f>
        <v>65592</v>
      </c>
      <c r="Y55" s="377">
        <f t="shared" si="32"/>
        <v>0</v>
      </c>
      <c r="Z55" s="375">
        <f t="shared" si="33"/>
        <v>0.78999855470443703</v>
      </c>
      <c r="AA55" s="382">
        <f t="shared" si="34"/>
        <v>0</v>
      </c>
      <c r="AB55" s="345"/>
    </row>
    <row r="56" spans="1:28" ht="15.75" customHeight="1">
      <c r="A56" s="4"/>
      <c r="B56" s="417" t="s">
        <v>93</v>
      </c>
      <c r="C56" s="418"/>
      <c r="D56" s="418"/>
      <c r="E56" s="418"/>
      <c r="F56" s="419"/>
      <c r="G56" s="420">
        <v>30500</v>
      </c>
      <c r="H56" s="421"/>
      <c r="I56" s="181"/>
      <c r="J56" s="185"/>
      <c r="K56" s="177"/>
      <c r="L56" s="177"/>
      <c r="M56" s="177"/>
      <c r="N56" s="177"/>
      <c r="O56" s="177"/>
      <c r="P56" s="177"/>
      <c r="Q56" s="177"/>
      <c r="R56" s="177"/>
      <c r="S56" s="177">
        <f>+M56+'JULIO (2)'!S56</f>
        <v>0</v>
      </c>
      <c r="T56" s="177"/>
      <c r="U56" s="63">
        <f t="shared" si="35"/>
        <v>0</v>
      </c>
      <c r="V56" s="376">
        <f>+J56+'JULIO (2)'!P56</f>
        <v>0</v>
      </c>
      <c r="W56" s="377">
        <f t="shared" si="31"/>
        <v>0</v>
      </c>
      <c r="X56" s="377">
        <f>+M56+'JULIO (2)'!S56</f>
        <v>0</v>
      </c>
      <c r="Y56" s="377">
        <f t="shared" si="32"/>
        <v>0</v>
      </c>
      <c r="Z56" s="375">
        <f t="shared" si="33"/>
        <v>0</v>
      </c>
      <c r="AA56" s="382">
        <f t="shared" si="34"/>
        <v>0</v>
      </c>
      <c r="AB56" s="345"/>
    </row>
    <row r="57" spans="1:28" ht="15.75" customHeight="1">
      <c r="A57" s="4"/>
      <c r="B57" s="417" t="s">
        <v>94</v>
      </c>
      <c r="C57" s="418"/>
      <c r="D57" s="418"/>
      <c r="E57" s="418"/>
      <c r="F57" s="419"/>
      <c r="G57" s="420">
        <v>1900.23</v>
      </c>
      <c r="H57" s="421"/>
      <c r="I57" s="181"/>
      <c r="J57" s="185"/>
      <c r="K57" s="177"/>
      <c r="L57" s="177"/>
      <c r="M57" s="177"/>
      <c r="N57" s="177"/>
      <c r="O57" s="177"/>
      <c r="P57" s="177">
        <v>1900.23</v>
      </c>
      <c r="Q57" s="177"/>
      <c r="R57" s="177"/>
      <c r="S57" s="177">
        <f>+M57+'JULIO (2)'!S57</f>
        <v>0</v>
      </c>
      <c r="T57" s="177"/>
      <c r="U57" s="63">
        <f t="shared" si="35"/>
        <v>0</v>
      </c>
      <c r="V57" s="376">
        <f>+J57+'JULIO (2)'!P57</f>
        <v>1900.23</v>
      </c>
      <c r="W57" s="377">
        <f t="shared" si="31"/>
        <v>0</v>
      </c>
      <c r="X57" s="377">
        <f>+M57+'JULIO (2)'!S57</f>
        <v>0</v>
      </c>
      <c r="Y57" s="377">
        <f t="shared" si="32"/>
        <v>0</v>
      </c>
      <c r="Z57" s="375">
        <f t="shared" si="33"/>
        <v>0</v>
      </c>
      <c r="AA57" s="382">
        <f t="shared" si="34"/>
        <v>0</v>
      </c>
      <c r="AB57" s="345"/>
    </row>
    <row r="58" spans="1:28" ht="15.75" customHeight="1">
      <c r="A58" s="4"/>
      <c r="B58" s="417" t="s">
        <v>95</v>
      </c>
      <c r="C58" s="418"/>
      <c r="D58" s="418"/>
      <c r="E58" s="418"/>
      <c r="F58" s="419"/>
      <c r="G58" s="420">
        <v>1500</v>
      </c>
      <c r="H58" s="421"/>
      <c r="I58" s="181"/>
      <c r="J58" s="185"/>
      <c r="K58" s="177"/>
      <c r="L58" s="177"/>
      <c r="M58" s="177"/>
      <c r="N58" s="177"/>
      <c r="O58" s="177"/>
      <c r="P58" s="177">
        <v>1500</v>
      </c>
      <c r="Q58" s="177"/>
      <c r="R58" s="177"/>
      <c r="S58" s="177">
        <f>+M58+'JULIO (2)'!S58</f>
        <v>0</v>
      </c>
      <c r="T58" s="177"/>
      <c r="U58" s="63">
        <f t="shared" si="35"/>
        <v>0</v>
      </c>
      <c r="V58" s="376">
        <f>+J58+'JULIO (2)'!P58</f>
        <v>1500</v>
      </c>
      <c r="W58" s="377">
        <f t="shared" si="31"/>
        <v>0</v>
      </c>
      <c r="X58" s="377">
        <f>+M58+'JULIO (2)'!S58</f>
        <v>0</v>
      </c>
      <c r="Y58" s="377">
        <f t="shared" si="32"/>
        <v>0</v>
      </c>
      <c r="Z58" s="375">
        <f t="shared" si="33"/>
        <v>0</v>
      </c>
      <c r="AA58" s="382">
        <f t="shared" si="34"/>
        <v>0</v>
      </c>
      <c r="AB58" s="345"/>
    </row>
    <row r="59" spans="1:28" ht="15.75" customHeight="1">
      <c r="A59" s="4"/>
      <c r="B59" s="417" t="s">
        <v>96</v>
      </c>
      <c r="C59" s="418"/>
      <c r="D59" s="418"/>
      <c r="E59" s="418"/>
      <c r="F59" s="419"/>
      <c r="G59" s="420">
        <v>1362</v>
      </c>
      <c r="H59" s="421"/>
      <c r="I59" s="181"/>
      <c r="J59" s="182">
        <v>1362</v>
      </c>
      <c r="K59" s="177"/>
      <c r="L59" s="177"/>
      <c r="M59" s="177"/>
      <c r="N59" s="177"/>
      <c r="O59" s="177"/>
      <c r="P59" s="177">
        <v>1362</v>
      </c>
      <c r="Q59" s="177"/>
      <c r="R59" s="177"/>
      <c r="S59" s="177">
        <f>+M59+'JULIO (2)'!S59</f>
        <v>0</v>
      </c>
      <c r="T59" s="177"/>
      <c r="U59" s="63">
        <f t="shared" si="35"/>
        <v>0</v>
      </c>
      <c r="V59" s="376">
        <f>+J59+'JULIO (2)'!P59</f>
        <v>1362</v>
      </c>
      <c r="W59" s="377">
        <f t="shared" si="31"/>
        <v>0</v>
      </c>
      <c r="X59" s="377">
        <f>+M59+'JULIO (2)'!S59</f>
        <v>0</v>
      </c>
      <c r="Y59" s="377">
        <f t="shared" si="32"/>
        <v>0</v>
      </c>
      <c r="Z59" s="375">
        <f t="shared" si="33"/>
        <v>0</v>
      </c>
      <c r="AA59" s="382">
        <f t="shared" si="34"/>
        <v>0</v>
      </c>
      <c r="AB59" s="345"/>
    </row>
    <row r="60" spans="1:28" ht="15.75" customHeight="1">
      <c r="A60" s="4"/>
      <c r="B60" s="417" t="s">
        <v>97</v>
      </c>
      <c r="C60" s="418"/>
      <c r="D60" s="418"/>
      <c r="E60" s="418"/>
      <c r="F60" s="419"/>
      <c r="G60" s="420">
        <v>3500</v>
      </c>
      <c r="H60" s="421"/>
      <c r="I60" s="181"/>
      <c r="J60" s="185"/>
      <c r="K60" s="177"/>
      <c r="L60" s="177"/>
      <c r="M60" s="177">
        <v>3248</v>
      </c>
      <c r="N60" s="177"/>
      <c r="O60" s="177"/>
      <c r="P60" s="177">
        <v>3500</v>
      </c>
      <c r="Q60" s="177"/>
      <c r="R60" s="177"/>
      <c r="S60" s="177">
        <f>+M60+'JULIO (2)'!S60</f>
        <v>3248</v>
      </c>
      <c r="T60" s="177"/>
      <c r="U60" s="63">
        <f t="shared" si="35"/>
        <v>0.92799999999999994</v>
      </c>
      <c r="V60" s="376">
        <f>+J60+'JULIO (2)'!P60</f>
        <v>3500</v>
      </c>
      <c r="W60" s="377">
        <f t="shared" si="31"/>
        <v>0</v>
      </c>
      <c r="X60" s="377">
        <f>+M60+'JULIO (2)'!S60</f>
        <v>3248</v>
      </c>
      <c r="Y60" s="377">
        <f t="shared" si="32"/>
        <v>0</v>
      </c>
      <c r="Z60" s="375">
        <f t="shared" si="33"/>
        <v>0.92800000000000005</v>
      </c>
      <c r="AA60" s="382">
        <f t="shared" si="34"/>
        <v>0</v>
      </c>
      <c r="AB60" s="345"/>
    </row>
    <row r="61" spans="1:28" ht="16.5" customHeight="1">
      <c r="A61" s="4"/>
      <c r="B61" s="417" t="s">
        <v>98</v>
      </c>
      <c r="C61" s="418"/>
      <c r="D61" s="418"/>
      <c r="E61" s="418"/>
      <c r="F61" s="419"/>
      <c r="G61" s="420">
        <v>19000</v>
      </c>
      <c r="H61" s="421"/>
      <c r="I61" s="181"/>
      <c r="J61" s="182">
        <v>5500</v>
      </c>
      <c r="K61" s="177"/>
      <c r="L61" s="177"/>
      <c r="M61" s="177">
        <v>5000</v>
      </c>
      <c r="N61" s="177"/>
      <c r="O61" s="177"/>
      <c r="P61" s="177">
        <v>11000</v>
      </c>
      <c r="Q61" s="177"/>
      <c r="R61" s="177"/>
      <c r="S61" s="177">
        <f>+M61+'JULIO (2)'!S61</f>
        <v>5000</v>
      </c>
      <c r="T61" s="386"/>
      <c r="U61" s="63">
        <f t="shared" si="35"/>
        <v>0.26315789473684209</v>
      </c>
      <c r="V61" s="376">
        <f>+J61+'JULIO (2)'!P61</f>
        <v>11000</v>
      </c>
      <c r="W61" s="377">
        <f t="shared" si="31"/>
        <v>0</v>
      </c>
      <c r="X61" s="377">
        <f>+M61+'JULIO (2)'!S61</f>
        <v>5000</v>
      </c>
      <c r="Y61" s="377">
        <f t="shared" si="32"/>
        <v>0</v>
      </c>
      <c r="Z61" s="375">
        <f t="shared" si="33"/>
        <v>0.26315789473684209</v>
      </c>
      <c r="AA61" s="382">
        <f t="shared" si="34"/>
        <v>0</v>
      </c>
      <c r="AB61" s="345"/>
    </row>
    <row r="62" spans="1:28" ht="16.5" customHeight="1">
      <c r="A62" s="4"/>
      <c r="B62" s="417" t="s">
        <v>99</v>
      </c>
      <c r="C62" s="418"/>
      <c r="D62" s="418"/>
      <c r="E62" s="418"/>
      <c r="F62" s="419"/>
      <c r="G62" s="420">
        <v>0</v>
      </c>
      <c r="H62" s="421"/>
      <c r="I62" s="181"/>
      <c r="J62" s="185"/>
      <c r="K62" s="182"/>
      <c r="L62" s="182"/>
      <c r="M62" s="182"/>
      <c r="N62" s="177"/>
      <c r="O62" s="182"/>
      <c r="P62" s="186"/>
      <c r="Q62" s="182"/>
      <c r="R62" s="182"/>
      <c r="S62" s="177">
        <f>+M62+'JULIO (2)'!S62</f>
        <v>0</v>
      </c>
      <c r="T62" s="182"/>
      <c r="U62" s="63">
        <v>0</v>
      </c>
      <c r="V62" s="376">
        <f>+J62+'JULIO (2)'!P62</f>
        <v>0</v>
      </c>
      <c r="W62" s="377">
        <f t="shared" si="31"/>
        <v>0</v>
      </c>
      <c r="X62" s="377">
        <f>+M62+'JULIO (2)'!S62</f>
        <v>0</v>
      </c>
      <c r="Y62" s="377">
        <f t="shared" si="32"/>
        <v>0</v>
      </c>
      <c r="Z62" s="375">
        <v>0</v>
      </c>
      <c r="AA62" s="382">
        <f t="shared" si="34"/>
        <v>0</v>
      </c>
      <c r="AB62" s="345"/>
    </row>
    <row r="63" spans="1:28" ht="15.75" customHeight="1">
      <c r="A63" s="4"/>
      <c r="B63" s="417" t="s">
        <v>100</v>
      </c>
      <c r="C63" s="418"/>
      <c r="D63" s="418"/>
      <c r="E63" s="418"/>
      <c r="F63" s="419"/>
      <c r="G63" s="420">
        <v>228000</v>
      </c>
      <c r="H63" s="421"/>
      <c r="I63" s="181"/>
      <c r="J63" s="182">
        <v>19000</v>
      </c>
      <c r="K63" s="177"/>
      <c r="L63" s="177"/>
      <c r="M63" s="182">
        <v>19091.34</v>
      </c>
      <c r="N63" s="177"/>
      <c r="O63" s="177"/>
      <c r="P63" s="177">
        <v>152000</v>
      </c>
      <c r="Q63" s="177"/>
      <c r="R63" s="177"/>
      <c r="S63" s="177">
        <f>+M63+'JULIO (2)'!S63</f>
        <v>139667.09</v>
      </c>
      <c r="T63" s="177"/>
      <c r="U63" s="63">
        <f t="shared" si="35"/>
        <v>0.61257495614035085</v>
      </c>
      <c r="V63" s="376">
        <f>+J63+'JULIO (2)'!P63</f>
        <v>152000</v>
      </c>
      <c r="W63" s="377">
        <f t="shared" si="31"/>
        <v>0</v>
      </c>
      <c r="X63" s="377">
        <f>+M63+'JULIO (2)'!S63</f>
        <v>139667.09</v>
      </c>
      <c r="Y63" s="377">
        <f t="shared" si="32"/>
        <v>0</v>
      </c>
      <c r="Z63" s="375">
        <f t="shared" si="33"/>
        <v>0.61257495614035085</v>
      </c>
      <c r="AA63" s="382">
        <f t="shared" si="34"/>
        <v>0</v>
      </c>
      <c r="AB63" s="345"/>
    </row>
    <row r="64" spans="1:28" ht="15.75" customHeight="1">
      <c r="A64" s="4"/>
      <c r="B64" s="417" t="s">
        <v>101</v>
      </c>
      <c r="C64" s="418"/>
      <c r="D64" s="418"/>
      <c r="E64" s="418"/>
      <c r="F64" s="419"/>
      <c r="G64" s="420">
        <v>29640</v>
      </c>
      <c r="H64" s="421"/>
      <c r="I64" s="181"/>
      <c r="J64" s="185"/>
      <c r="K64" s="177"/>
      <c r="L64" s="177"/>
      <c r="M64" s="177"/>
      <c r="N64" s="177"/>
      <c r="O64" s="177"/>
      <c r="P64" s="177"/>
      <c r="Q64" s="177"/>
      <c r="R64" s="177"/>
      <c r="S64" s="177">
        <f>+M64+'JULIO (2)'!S64</f>
        <v>0</v>
      </c>
      <c r="T64" s="177"/>
      <c r="U64" s="63">
        <f t="shared" si="35"/>
        <v>0</v>
      </c>
      <c r="V64" s="376">
        <f>+J64+'JULIO (2)'!P64</f>
        <v>0</v>
      </c>
      <c r="W64" s="377">
        <f t="shared" si="31"/>
        <v>0</v>
      </c>
      <c r="X64" s="377">
        <f>+M64+'JULIO (2)'!S64</f>
        <v>0</v>
      </c>
      <c r="Y64" s="377">
        <f t="shared" si="32"/>
        <v>0</v>
      </c>
      <c r="Z64" s="375">
        <f t="shared" si="33"/>
        <v>0</v>
      </c>
      <c r="AA64" s="382">
        <f t="shared" si="34"/>
        <v>0</v>
      </c>
      <c r="AB64" s="345"/>
    </row>
    <row r="65" spans="1:28" ht="15.75" customHeight="1">
      <c r="A65" s="4"/>
      <c r="B65" s="417" t="s">
        <v>102</v>
      </c>
      <c r="C65" s="418"/>
      <c r="D65" s="418"/>
      <c r="E65" s="418"/>
      <c r="F65" s="419"/>
      <c r="G65" s="420">
        <v>5000</v>
      </c>
      <c r="H65" s="421"/>
      <c r="I65" s="181"/>
      <c r="J65" s="182">
        <v>5000</v>
      </c>
      <c r="K65" s="177"/>
      <c r="L65" s="177"/>
      <c r="M65" s="177"/>
      <c r="N65" s="177"/>
      <c r="O65" s="177"/>
      <c r="P65" s="177">
        <v>5000</v>
      </c>
      <c r="Q65" s="177"/>
      <c r="R65" s="177"/>
      <c r="S65" s="177">
        <f>+M65+'JULIO (2)'!S65</f>
        <v>0</v>
      </c>
      <c r="T65" s="177"/>
      <c r="U65" s="63">
        <f t="shared" si="35"/>
        <v>0</v>
      </c>
      <c r="V65" s="376">
        <f>+J65+'JULIO (2)'!P65</f>
        <v>5000</v>
      </c>
      <c r="W65" s="377">
        <f t="shared" si="31"/>
        <v>0</v>
      </c>
      <c r="X65" s="377">
        <f>+M65+'JULIO (2)'!S65</f>
        <v>0</v>
      </c>
      <c r="Y65" s="377">
        <f t="shared" si="32"/>
        <v>0</v>
      </c>
      <c r="Z65" s="375">
        <f t="shared" si="33"/>
        <v>0</v>
      </c>
      <c r="AA65" s="382">
        <f t="shared" si="34"/>
        <v>0</v>
      </c>
      <c r="AB65" s="345"/>
    </row>
    <row r="66" spans="1:28" ht="15.75" customHeight="1">
      <c r="A66" s="4"/>
      <c r="B66" s="417" t="s">
        <v>103</v>
      </c>
      <c r="C66" s="418"/>
      <c r="D66" s="418"/>
      <c r="E66" s="418"/>
      <c r="F66" s="419"/>
      <c r="G66" s="420">
        <v>1500</v>
      </c>
      <c r="H66" s="421"/>
      <c r="I66" s="181"/>
      <c r="J66" s="185"/>
      <c r="K66" s="177"/>
      <c r="L66" s="177"/>
      <c r="M66" s="182"/>
      <c r="N66" s="184"/>
      <c r="O66" s="177"/>
      <c r="P66" s="178"/>
      <c r="Q66" s="177"/>
      <c r="R66" s="177"/>
      <c r="S66" s="177">
        <f>+M66+'JULIO (2)'!S66</f>
        <v>0</v>
      </c>
      <c r="T66" s="177"/>
      <c r="U66" s="63">
        <f t="shared" si="35"/>
        <v>0</v>
      </c>
      <c r="V66" s="376">
        <f>+J66+'JULIO (2)'!P66</f>
        <v>0</v>
      </c>
      <c r="W66" s="377">
        <f t="shared" si="31"/>
        <v>0</v>
      </c>
      <c r="X66" s="377">
        <f>+M66+'JULIO (2)'!S66</f>
        <v>0</v>
      </c>
      <c r="Y66" s="377">
        <f t="shared" si="32"/>
        <v>0</v>
      </c>
      <c r="Z66" s="375">
        <f t="shared" si="33"/>
        <v>0</v>
      </c>
      <c r="AA66" s="382">
        <f t="shared" si="34"/>
        <v>0</v>
      </c>
      <c r="AB66" s="345"/>
    </row>
    <row r="67" spans="1:28" ht="15.75" customHeight="1">
      <c r="A67" s="4"/>
      <c r="B67" s="417" t="s">
        <v>104</v>
      </c>
      <c r="C67" s="418"/>
      <c r="D67" s="418"/>
      <c r="E67" s="418"/>
      <c r="F67" s="419"/>
      <c r="G67" s="420">
        <v>6700</v>
      </c>
      <c r="H67" s="421"/>
      <c r="I67" s="181"/>
      <c r="J67" s="185"/>
      <c r="K67" s="177"/>
      <c r="L67" s="177"/>
      <c r="M67" s="177">
        <v>3276</v>
      </c>
      <c r="N67" s="177"/>
      <c r="O67" s="177"/>
      <c r="P67" s="177">
        <v>6700</v>
      </c>
      <c r="Q67" s="177"/>
      <c r="R67" s="177"/>
      <c r="S67" s="177">
        <f>+M67+'JULIO (2)'!S67</f>
        <v>6556</v>
      </c>
      <c r="T67" s="386"/>
      <c r="U67" s="63">
        <f t="shared" si="35"/>
        <v>0.97850746268656719</v>
      </c>
      <c r="V67" s="376">
        <f>+J67+'JULIO (2)'!P67</f>
        <v>6700</v>
      </c>
      <c r="W67" s="377">
        <f t="shared" si="31"/>
        <v>0</v>
      </c>
      <c r="X67" s="377">
        <f>+M67+'JULIO (2)'!S67</f>
        <v>6556</v>
      </c>
      <c r="Y67" s="377">
        <f t="shared" si="32"/>
        <v>0</v>
      </c>
      <c r="Z67" s="375">
        <f t="shared" si="33"/>
        <v>0.97850746268656719</v>
      </c>
      <c r="AA67" s="382">
        <f t="shared" si="34"/>
        <v>0</v>
      </c>
      <c r="AB67" s="345"/>
    </row>
    <row r="68" spans="1:28" ht="15.75" customHeight="1">
      <c r="A68" s="4"/>
      <c r="B68" s="417" t="s">
        <v>105</v>
      </c>
      <c r="C68" s="418"/>
      <c r="D68" s="418"/>
      <c r="E68" s="418"/>
      <c r="F68" s="419"/>
      <c r="G68" s="420">
        <v>22860</v>
      </c>
      <c r="H68" s="421"/>
      <c r="I68" s="181"/>
      <c r="J68" s="185"/>
      <c r="K68" s="177"/>
      <c r="L68" s="177"/>
      <c r="M68" s="177">
        <v>22860</v>
      </c>
      <c r="N68" s="177"/>
      <c r="O68" s="177"/>
      <c r="P68" s="177">
        <v>22860</v>
      </c>
      <c r="Q68" s="177"/>
      <c r="R68" s="177"/>
      <c r="S68" s="177">
        <f>+M68+'JULIO (2)'!S68</f>
        <v>22860</v>
      </c>
      <c r="T68" s="385"/>
      <c r="U68" s="63">
        <f t="shared" si="35"/>
        <v>1</v>
      </c>
      <c r="V68" s="376">
        <f>+J68+'JULIO (2)'!P68</f>
        <v>22860</v>
      </c>
      <c r="W68" s="377">
        <f t="shared" si="31"/>
        <v>0</v>
      </c>
      <c r="X68" s="377">
        <f>+M68+'JULIO (2)'!S68</f>
        <v>22860</v>
      </c>
      <c r="Y68" s="377">
        <f t="shared" si="32"/>
        <v>0</v>
      </c>
      <c r="Z68" s="375">
        <f t="shared" si="33"/>
        <v>1</v>
      </c>
      <c r="AA68" s="382">
        <f t="shared" si="34"/>
        <v>0</v>
      </c>
      <c r="AB68" s="345"/>
    </row>
    <row r="69" spans="1:28" ht="16.5" customHeight="1" thickBot="1">
      <c r="A69" s="4"/>
      <c r="B69" s="417" t="s">
        <v>106</v>
      </c>
      <c r="C69" s="502"/>
      <c r="D69" s="502"/>
      <c r="E69" s="502"/>
      <c r="F69" s="419"/>
      <c r="G69" s="420">
        <v>15000</v>
      </c>
      <c r="H69" s="421"/>
      <c r="I69" s="181"/>
      <c r="J69" s="182">
        <v>7500</v>
      </c>
      <c r="K69" s="177"/>
      <c r="L69" s="177"/>
      <c r="M69" s="177"/>
      <c r="N69" s="177"/>
      <c r="O69" s="177"/>
      <c r="P69" s="177">
        <v>7500</v>
      </c>
      <c r="Q69" s="177"/>
      <c r="R69" s="177"/>
      <c r="S69" s="177"/>
      <c r="T69" s="177"/>
      <c r="U69" s="63">
        <f t="shared" si="35"/>
        <v>0</v>
      </c>
      <c r="V69" s="376">
        <f>+J69+'JULIO (2)'!P69</f>
        <v>7500</v>
      </c>
      <c r="W69" s="377">
        <f t="shared" si="31"/>
        <v>0</v>
      </c>
      <c r="X69" s="377">
        <f>+M69+'JULIO (2)'!S69</f>
        <v>0</v>
      </c>
      <c r="Y69" s="377">
        <f t="shared" si="32"/>
        <v>0</v>
      </c>
      <c r="Z69" s="375">
        <f t="shared" si="33"/>
        <v>0</v>
      </c>
      <c r="AA69" s="382">
        <f t="shared" si="34"/>
        <v>0</v>
      </c>
      <c r="AB69" s="345"/>
    </row>
    <row r="70" spans="1:28" ht="16.5" customHeight="1" thickBot="1">
      <c r="A70" s="4"/>
      <c r="B70" s="732"/>
      <c r="C70" s="733"/>
      <c r="D70" s="733"/>
      <c r="E70" s="733"/>
      <c r="F70" s="733"/>
      <c r="G70" s="734"/>
      <c r="H70" s="734"/>
      <c r="I70" s="187"/>
      <c r="J70" s="187"/>
      <c r="K70" s="187"/>
      <c r="L70" s="187"/>
      <c r="M70" s="187"/>
      <c r="N70" s="187"/>
      <c r="O70" s="187"/>
      <c r="P70" s="187"/>
      <c r="Q70" s="187"/>
      <c r="R70" s="187"/>
      <c r="S70" s="187"/>
      <c r="T70" s="188"/>
      <c r="U70" s="64"/>
      <c r="V70" s="345"/>
      <c r="W70" s="373"/>
      <c r="X70" s="373"/>
      <c r="Y70" s="345"/>
      <c r="Z70" s="345"/>
      <c r="AA70" s="345"/>
      <c r="AB70" s="345"/>
    </row>
    <row r="71" spans="1:28" s="108" customFormat="1" ht="15" customHeight="1" thickBot="1">
      <c r="A71" s="4"/>
      <c r="B71" s="106" t="s">
        <v>87</v>
      </c>
      <c r="C71" s="137"/>
      <c r="D71" s="137"/>
      <c r="E71" s="137"/>
      <c r="F71" s="137"/>
      <c r="G71" s="200"/>
      <c r="H71" s="200"/>
      <c r="I71" s="200"/>
      <c r="J71" s="200"/>
      <c r="K71" s="200"/>
      <c r="L71" s="200"/>
      <c r="M71" s="200"/>
      <c r="N71" s="200"/>
      <c r="O71" s="200"/>
      <c r="P71" s="200"/>
      <c r="Q71" s="200"/>
      <c r="R71" s="200"/>
      <c r="S71" s="200"/>
      <c r="T71" s="200"/>
      <c r="U71" s="138"/>
      <c r="V71" s="376"/>
      <c r="W71" s="377"/>
      <c r="X71" s="377"/>
      <c r="Y71" s="377"/>
      <c r="Z71" s="375"/>
      <c r="AA71" s="382"/>
      <c r="AB71" s="345"/>
    </row>
    <row r="72" spans="1:28" ht="15.75" customHeight="1" thickBot="1">
      <c r="A72" s="4"/>
      <c r="B72" s="412" t="s">
        <v>107</v>
      </c>
      <c r="C72" s="413"/>
      <c r="D72" s="413"/>
      <c r="E72" s="413"/>
      <c r="F72" s="414"/>
      <c r="G72" s="415">
        <v>3600</v>
      </c>
      <c r="H72" s="416"/>
      <c r="I72" s="189">
        <v>0</v>
      </c>
      <c r="J72" s="190">
        <v>300</v>
      </c>
      <c r="K72" s="191">
        <v>0</v>
      </c>
      <c r="L72" s="160">
        <v>0</v>
      </c>
      <c r="M72" s="192">
        <v>2318.11</v>
      </c>
      <c r="N72" s="193">
        <v>0</v>
      </c>
      <c r="O72" s="191">
        <v>0</v>
      </c>
      <c r="P72" s="191">
        <v>2400</v>
      </c>
      <c r="Q72" s="191">
        <v>0</v>
      </c>
      <c r="R72" s="191">
        <v>0</v>
      </c>
      <c r="S72" s="191">
        <f>+M72+'JULIO (2)'!S72</f>
        <v>3599.91</v>
      </c>
      <c r="T72" s="191">
        <v>0</v>
      </c>
      <c r="U72" s="65">
        <f>+S72/G72</f>
        <v>0.99997499999999995</v>
      </c>
      <c r="V72" s="376">
        <f>+J72+'JULIO (2)'!P72</f>
        <v>2400</v>
      </c>
      <c r="W72" s="377">
        <f t="shared" ref="W72" si="36">+P72-V72</f>
        <v>0</v>
      </c>
      <c r="X72" s="377">
        <f>+M72+'JULIO (2)'!S72</f>
        <v>3599.91</v>
      </c>
      <c r="Y72" s="377">
        <f t="shared" ref="Y72" si="37">+S72-X72</f>
        <v>0</v>
      </c>
      <c r="Z72" s="375">
        <f t="shared" ref="Z72" si="38">+X72/G72</f>
        <v>0.99997499999999995</v>
      </c>
      <c r="AA72" s="382">
        <f t="shared" ref="AA72" si="39">+U72-Z72</f>
        <v>0</v>
      </c>
      <c r="AB72" s="345"/>
    </row>
    <row r="73" spans="1:28" ht="16.5" customHeight="1" thickBot="1">
      <c r="A73" s="4"/>
      <c r="B73" s="43"/>
      <c r="C73" s="44"/>
      <c r="D73" s="44"/>
      <c r="E73" s="44"/>
      <c r="F73" s="62"/>
      <c r="G73" s="410"/>
      <c r="H73" s="411"/>
      <c r="I73" s="194"/>
      <c r="J73" s="195"/>
      <c r="K73" s="194"/>
      <c r="L73" s="194"/>
      <c r="M73" s="195"/>
      <c r="N73" s="194"/>
      <c r="O73" s="194"/>
      <c r="P73" s="195"/>
      <c r="Q73" s="194"/>
      <c r="R73" s="194"/>
      <c r="S73" s="195"/>
      <c r="T73" s="194"/>
      <c r="U73" s="66"/>
      <c r="V73" s="345"/>
      <c r="W73" s="373"/>
      <c r="X73" s="373"/>
      <c r="Y73" s="345"/>
      <c r="Z73" s="345"/>
      <c r="AA73" s="345"/>
      <c r="AB73" s="345"/>
    </row>
    <row r="74" spans="1:28" s="108" customFormat="1" ht="15.75" customHeight="1" thickBot="1">
      <c r="A74" s="4"/>
      <c r="B74" s="503" t="s">
        <v>45</v>
      </c>
      <c r="C74" s="504"/>
      <c r="D74" s="504"/>
      <c r="E74" s="504"/>
      <c r="F74" s="504"/>
      <c r="G74" s="505"/>
      <c r="H74" s="505"/>
      <c r="I74" s="196"/>
      <c r="J74" s="196"/>
      <c r="K74" s="196"/>
      <c r="L74" s="196"/>
      <c r="M74" s="196"/>
      <c r="N74" s="196"/>
      <c r="O74" s="196"/>
      <c r="P74" s="196"/>
      <c r="Q74" s="196"/>
      <c r="R74" s="196"/>
      <c r="S74" s="196"/>
      <c r="T74" s="196"/>
      <c r="U74" s="94"/>
      <c r="V74" s="376"/>
      <c r="W74" s="377"/>
      <c r="X74" s="377"/>
      <c r="Y74" s="377"/>
      <c r="Z74" s="375"/>
      <c r="AA74" s="382"/>
      <c r="AB74" s="345"/>
    </row>
    <row r="75" spans="1:28" ht="13.5" customHeight="1">
      <c r="A75" s="4"/>
      <c r="B75" s="427" t="s">
        <v>108</v>
      </c>
      <c r="C75" s="428"/>
      <c r="D75" s="428"/>
      <c r="E75" s="428"/>
      <c r="F75" s="429"/>
      <c r="G75" s="430">
        <v>1500</v>
      </c>
      <c r="H75" s="431"/>
      <c r="I75" s="201">
        <v>0</v>
      </c>
      <c r="J75" s="197">
        <v>0</v>
      </c>
      <c r="K75" s="197">
        <v>0</v>
      </c>
      <c r="L75" s="197">
        <v>0</v>
      </c>
      <c r="M75" s="197">
        <v>0</v>
      </c>
      <c r="N75" s="197">
        <v>0</v>
      </c>
      <c r="O75" s="197">
        <v>0</v>
      </c>
      <c r="P75" s="197">
        <v>1500</v>
      </c>
      <c r="Q75" s="197">
        <v>0</v>
      </c>
      <c r="R75" s="197">
        <v>0</v>
      </c>
      <c r="S75" s="197">
        <v>0</v>
      </c>
      <c r="T75" s="197">
        <v>0</v>
      </c>
      <c r="U75" s="67">
        <v>0</v>
      </c>
      <c r="V75" s="376">
        <f>+J75+'JULIO (2)'!P75</f>
        <v>1500</v>
      </c>
      <c r="W75" s="377">
        <f t="shared" ref="W75:W80" si="40">+P75-V75</f>
        <v>0</v>
      </c>
      <c r="X75" s="377">
        <f>+M75+'JULIO (2)'!S75</f>
        <v>0</v>
      </c>
      <c r="Y75" s="377">
        <f t="shared" ref="Y75:Y80" si="41">+S75-X75</f>
        <v>0</v>
      </c>
      <c r="Z75" s="375">
        <f t="shared" ref="Z75:Z80" si="42">+X75/G75</f>
        <v>0</v>
      </c>
      <c r="AA75" s="382">
        <f t="shared" ref="AA75:AA80" si="43">+U75-Z75</f>
        <v>0</v>
      </c>
      <c r="AB75" s="345"/>
    </row>
    <row r="76" spans="1:28" ht="15.75" customHeight="1">
      <c r="A76" s="4"/>
      <c r="B76" s="417" t="s">
        <v>90</v>
      </c>
      <c r="C76" s="502"/>
      <c r="D76" s="502"/>
      <c r="E76" s="502"/>
      <c r="F76" s="419"/>
      <c r="G76" s="420">
        <v>2000</v>
      </c>
      <c r="H76" s="421"/>
      <c r="I76" s="180">
        <v>0</v>
      </c>
      <c r="J76" s="180">
        <v>0</v>
      </c>
      <c r="K76" s="180">
        <v>0</v>
      </c>
      <c r="L76" s="180">
        <v>0</v>
      </c>
      <c r="M76" s="180">
        <v>0</v>
      </c>
      <c r="N76" s="180">
        <v>0</v>
      </c>
      <c r="O76" s="180">
        <v>0</v>
      </c>
      <c r="P76" s="177">
        <v>2000</v>
      </c>
      <c r="Q76" s="180">
        <v>0</v>
      </c>
      <c r="R76" s="180">
        <v>0</v>
      </c>
      <c r="S76" s="180">
        <v>0</v>
      </c>
      <c r="T76" s="180">
        <v>0</v>
      </c>
      <c r="U76" s="18">
        <v>0</v>
      </c>
      <c r="V76" s="376">
        <f>+J76+'JULIO (2)'!P76</f>
        <v>2000</v>
      </c>
      <c r="W76" s="377">
        <f t="shared" si="40"/>
        <v>0</v>
      </c>
      <c r="X76" s="377">
        <f>+M76+'JULIO (2)'!S76</f>
        <v>0</v>
      </c>
      <c r="Y76" s="377">
        <f t="shared" si="41"/>
        <v>0</v>
      </c>
      <c r="Z76" s="375">
        <f t="shared" si="42"/>
        <v>0</v>
      </c>
      <c r="AA76" s="382">
        <f t="shared" si="43"/>
        <v>0</v>
      </c>
      <c r="AB76" s="345"/>
    </row>
    <row r="77" spans="1:28" ht="15.75" customHeight="1">
      <c r="A77" s="4"/>
      <c r="B77" s="417" t="s">
        <v>93</v>
      </c>
      <c r="C77" s="502"/>
      <c r="D77" s="502"/>
      <c r="E77" s="502"/>
      <c r="F77" s="419"/>
      <c r="G77" s="420">
        <v>4666</v>
      </c>
      <c r="H77" s="421"/>
      <c r="I77" s="180">
        <v>0</v>
      </c>
      <c r="J77" s="180">
        <v>0</v>
      </c>
      <c r="K77" s="180">
        <v>0</v>
      </c>
      <c r="L77" s="180">
        <v>0</v>
      </c>
      <c r="M77" s="180">
        <v>0</v>
      </c>
      <c r="N77" s="180">
        <v>0</v>
      </c>
      <c r="O77" s="180">
        <v>0</v>
      </c>
      <c r="P77" s="180">
        <v>0</v>
      </c>
      <c r="Q77" s="180">
        <v>0</v>
      </c>
      <c r="R77" s="180">
        <v>0</v>
      </c>
      <c r="S77" s="180">
        <v>0</v>
      </c>
      <c r="T77" s="180">
        <v>0</v>
      </c>
      <c r="U77" s="18">
        <v>0</v>
      </c>
      <c r="V77" s="376">
        <f>+J77+'JULIO (2)'!P77</f>
        <v>0</v>
      </c>
      <c r="W77" s="377">
        <f t="shared" si="40"/>
        <v>0</v>
      </c>
      <c r="X77" s="377">
        <f>+M77+'JULIO (2)'!S77</f>
        <v>0</v>
      </c>
      <c r="Y77" s="377">
        <f t="shared" si="41"/>
        <v>0</v>
      </c>
      <c r="Z77" s="375">
        <f t="shared" si="42"/>
        <v>0</v>
      </c>
      <c r="AA77" s="382">
        <f t="shared" si="43"/>
        <v>0</v>
      </c>
      <c r="AB77" s="345"/>
    </row>
    <row r="78" spans="1:28" ht="15" customHeight="1">
      <c r="A78" s="4"/>
      <c r="B78" s="417" t="s">
        <v>109</v>
      </c>
      <c r="C78" s="502"/>
      <c r="D78" s="502"/>
      <c r="E78" s="502"/>
      <c r="F78" s="419"/>
      <c r="G78" s="420">
        <v>48048</v>
      </c>
      <c r="H78" s="421"/>
      <c r="I78" s="180">
        <v>0</v>
      </c>
      <c r="J78" s="180">
        <v>6864</v>
      </c>
      <c r="K78" s="180">
        <v>0</v>
      </c>
      <c r="L78" s="180">
        <v>0</v>
      </c>
      <c r="M78" s="180"/>
      <c r="N78" s="180">
        <v>0</v>
      </c>
      <c r="O78" s="180">
        <v>0</v>
      </c>
      <c r="P78" s="180">
        <v>20592</v>
      </c>
      <c r="Q78" s="180">
        <v>0</v>
      </c>
      <c r="R78" s="180">
        <v>0</v>
      </c>
      <c r="S78" s="180">
        <v>0</v>
      </c>
      <c r="T78" s="180">
        <v>0</v>
      </c>
      <c r="U78" s="18">
        <v>0</v>
      </c>
      <c r="V78" s="376">
        <f>+J78+'JULIO (2)'!P78</f>
        <v>20592</v>
      </c>
      <c r="W78" s="377">
        <f t="shared" si="40"/>
        <v>0</v>
      </c>
      <c r="X78" s="377">
        <f>+M78+'JULIO (2)'!S78</f>
        <v>0</v>
      </c>
      <c r="Y78" s="377">
        <f t="shared" si="41"/>
        <v>0</v>
      </c>
      <c r="Z78" s="375">
        <f t="shared" si="42"/>
        <v>0</v>
      </c>
      <c r="AA78" s="382">
        <f t="shared" si="43"/>
        <v>0</v>
      </c>
      <c r="AB78" s="345"/>
    </row>
    <row r="79" spans="1:28" ht="15" customHeight="1" thickBot="1">
      <c r="A79" s="4"/>
      <c r="B79" s="422" t="s">
        <v>110</v>
      </c>
      <c r="C79" s="423"/>
      <c r="D79" s="423"/>
      <c r="E79" s="423"/>
      <c r="F79" s="424"/>
      <c r="G79" s="425">
        <v>24000</v>
      </c>
      <c r="H79" s="426"/>
      <c r="I79" s="198">
        <v>0</v>
      </c>
      <c r="J79" s="198">
        <v>0</v>
      </c>
      <c r="K79" s="198">
        <v>0</v>
      </c>
      <c r="L79" s="198">
        <v>0</v>
      </c>
      <c r="M79" s="198">
        <v>0</v>
      </c>
      <c r="N79" s="198">
        <v>0</v>
      </c>
      <c r="O79" s="198">
        <v>0</v>
      </c>
      <c r="P79" s="198">
        <v>0</v>
      </c>
      <c r="Q79" s="198">
        <v>0</v>
      </c>
      <c r="R79" s="198">
        <v>0</v>
      </c>
      <c r="S79" s="198">
        <v>0</v>
      </c>
      <c r="T79" s="198">
        <v>0</v>
      </c>
      <c r="U79" s="54">
        <v>0</v>
      </c>
      <c r="V79" s="376">
        <f>+J79+'JULIO (2)'!P79</f>
        <v>0</v>
      </c>
      <c r="W79" s="377">
        <f t="shared" si="40"/>
        <v>0</v>
      </c>
      <c r="X79" s="377">
        <f>+M79+'JULIO (2)'!S79</f>
        <v>0</v>
      </c>
      <c r="Y79" s="377">
        <f t="shared" si="41"/>
        <v>0</v>
      </c>
      <c r="Z79" s="375">
        <f t="shared" si="42"/>
        <v>0</v>
      </c>
      <c r="AA79" s="382">
        <f t="shared" si="43"/>
        <v>0</v>
      </c>
      <c r="AB79" s="345"/>
    </row>
    <row r="80" spans="1:28" s="112" customFormat="1" ht="15.75" thickBot="1">
      <c r="A80" s="113"/>
      <c r="B80" s="487" t="s">
        <v>36</v>
      </c>
      <c r="C80" s="488"/>
      <c r="D80" s="488"/>
      <c r="E80" s="488"/>
      <c r="F80" s="489"/>
      <c r="G80" s="490">
        <f>SUM(G51:H79)</f>
        <v>688804.23</v>
      </c>
      <c r="H80" s="491"/>
      <c r="I80" s="199">
        <f t="shared" ref="I80:T80" si="44">SUM(I51:I79)</f>
        <v>0</v>
      </c>
      <c r="J80" s="199">
        <f t="shared" si="44"/>
        <v>66228.399999999994</v>
      </c>
      <c r="K80" s="199">
        <f t="shared" si="44"/>
        <v>0</v>
      </c>
      <c r="L80" s="199">
        <f t="shared" si="44"/>
        <v>0</v>
      </c>
      <c r="M80" s="199">
        <f t="shared" si="44"/>
        <v>137889.76999999999</v>
      </c>
      <c r="N80" s="199">
        <f t="shared" si="44"/>
        <v>0</v>
      </c>
      <c r="O80" s="199">
        <f t="shared" si="44"/>
        <v>0</v>
      </c>
      <c r="P80" s="199">
        <f t="shared" si="44"/>
        <v>389337.33</v>
      </c>
      <c r="Q80" s="199">
        <f t="shared" si="44"/>
        <v>0</v>
      </c>
      <c r="R80" s="199">
        <f t="shared" si="44"/>
        <v>0</v>
      </c>
      <c r="S80" s="199">
        <f t="shared" si="44"/>
        <v>338179.57</v>
      </c>
      <c r="T80" s="199">
        <f t="shared" si="44"/>
        <v>0</v>
      </c>
      <c r="U80" s="145">
        <f t="shared" ref="U80" si="45">IF(G80=0,0,+S80/G80)</f>
        <v>0.49096616320140779</v>
      </c>
      <c r="V80" s="376">
        <f>+J80+'JULIO (2)'!P80</f>
        <v>389337.32999999996</v>
      </c>
      <c r="W80" s="377">
        <f t="shared" si="40"/>
        <v>0</v>
      </c>
      <c r="X80" s="377">
        <f>+M80+'JULIO (2)'!S80</f>
        <v>338179.56999999995</v>
      </c>
      <c r="Y80" s="377">
        <f t="shared" si="41"/>
        <v>0</v>
      </c>
      <c r="Z80" s="375">
        <f t="shared" si="42"/>
        <v>0.49096616320140768</v>
      </c>
      <c r="AA80" s="382">
        <f t="shared" si="43"/>
        <v>0</v>
      </c>
    </row>
    <row r="81" spans="1:21" ht="15.75" thickBot="1">
      <c r="C81" s="46"/>
      <c r="G81" s="731"/>
      <c r="H81" s="501"/>
      <c r="I81" s="50"/>
      <c r="L81" s="50"/>
      <c r="N81" s="50"/>
      <c r="P81" s="52">
        <f>P80-389336.93</f>
        <v>0.40000000002328306</v>
      </c>
      <c r="U81" s="50"/>
    </row>
    <row r="82" spans="1:21" ht="15.75" thickBot="1">
      <c r="B82" s="492" t="s">
        <v>46</v>
      </c>
      <c r="C82" s="493"/>
      <c r="D82" s="493"/>
      <c r="E82" s="493"/>
      <c r="F82" s="493"/>
      <c r="G82" s="493"/>
      <c r="H82" s="493"/>
      <c r="I82" s="493"/>
      <c r="J82" s="493"/>
      <c r="K82" s="493"/>
      <c r="L82" s="493"/>
      <c r="M82" s="493"/>
      <c r="N82" s="493"/>
      <c r="O82" s="493"/>
      <c r="P82" s="493"/>
      <c r="Q82" s="493"/>
      <c r="R82" s="493"/>
      <c r="S82" s="493"/>
      <c r="T82" s="493"/>
      <c r="U82" s="493"/>
    </row>
    <row r="83" spans="1:21" ht="15.75" customHeight="1" thickBot="1">
      <c r="B83" s="494"/>
      <c r="C83" s="495"/>
      <c r="D83" s="497" t="s">
        <v>16</v>
      </c>
      <c r="E83" s="485"/>
      <c r="F83" s="485"/>
      <c r="G83" s="485"/>
      <c r="H83" s="485"/>
      <c r="I83" s="486"/>
      <c r="J83" s="497" t="s">
        <v>47</v>
      </c>
      <c r="K83" s="485"/>
      <c r="L83" s="485"/>
      <c r="M83" s="485"/>
      <c r="N83" s="485"/>
      <c r="O83" s="486"/>
      <c r="P83" s="497" t="s">
        <v>18</v>
      </c>
      <c r="Q83" s="485"/>
      <c r="R83" s="485"/>
      <c r="S83" s="485"/>
      <c r="T83" s="485"/>
      <c r="U83" s="49"/>
    </row>
    <row r="84" spans="1:21" ht="15.75" thickBot="1">
      <c r="B84" s="456"/>
      <c r="C84" s="496"/>
      <c r="D84" s="498" t="s">
        <v>41</v>
      </c>
      <c r="E84" s="499"/>
      <c r="F84" s="483" t="s">
        <v>42</v>
      </c>
      <c r="G84" s="484"/>
      <c r="H84" s="485" t="s">
        <v>43</v>
      </c>
      <c r="I84" s="486"/>
      <c r="J84" s="483" t="s">
        <v>41</v>
      </c>
      <c r="K84" s="484"/>
      <c r="L84" s="483" t="s">
        <v>42</v>
      </c>
      <c r="M84" s="484"/>
      <c r="N84" s="485" t="s">
        <v>43</v>
      </c>
      <c r="O84" s="486"/>
      <c r="P84" s="483" t="s">
        <v>41</v>
      </c>
      <c r="Q84" s="484"/>
      <c r="R84" s="483" t="s">
        <v>42</v>
      </c>
      <c r="S84" s="484"/>
      <c r="T84" s="485" t="s">
        <v>43</v>
      </c>
      <c r="U84" s="486"/>
    </row>
    <row r="85" spans="1:21" ht="40.5" customHeight="1">
      <c r="A85" s="4"/>
      <c r="B85" s="477" t="s">
        <v>48</v>
      </c>
      <c r="C85" s="478"/>
      <c r="D85" s="479">
        <v>0</v>
      </c>
      <c r="E85" s="470"/>
      <c r="F85" s="468">
        <v>608590.23</v>
      </c>
      <c r="G85" s="730"/>
      <c r="H85" s="479">
        <v>0</v>
      </c>
      <c r="I85" s="470"/>
      <c r="J85" s="468">
        <v>0</v>
      </c>
      <c r="K85" s="469"/>
      <c r="L85" s="466">
        <f>SUM(M72,M51:M69)</f>
        <v>137889.76999999999</v>
      </c>
      <c r="M85" s="470"/>
      <c r="N85" s="466">
        <v>0</v>
      </c>
      <c r="O85" s="467"/>
      <c r="P85" s="468">
        <v>0</v>
      </c>
      <c r="Q85" s="469"/>
      <c r="R85" s="466">
        <f>SUM(S72,S52:S69)</f>
        <v>338179.57</v>
      </c>
      <c r="S85" s="470"/>
      <c r="T85" s="466">
        <v>0</v>
      </c>
      <c r="U85" s="471"/>
    </row>
    <row r="86" spans="1:21" ht="51" customHeight="1" thickBot="1">
      <c r="A86" s="47"/>
      <c r="B86" s="472" t="s">
        <v>49</v>
      </c>
      <c r="C86" s="473"/>
      <c r="D86" s="474">
        <v>0</v>
      </c>
      <c r="E86" s="475"/>
      <c r="F86" s="474">
        <v>80214</v>
      </c>
      <c r="G86" s="480"/>
      <c r="H86" s="474">
        <v>0</v>
      </c>
      <c r="I86" s="475"/>
      <c r="J86" s="474">
        <v>0</v>
      </c>
      <c r="K86" s="475"/>
      <c r="L86" s="476">
        <v>0</v>
      </c>
      <c r="M86" s="475"/>
      <c r="N86" s="476">
        <v>0</v>
      </c>
      <c r="O86" s="480"/>
      <c r="P86" s="481">
        <v>0</v>
      </c>
      <c r="Q86" s="482"/>
      <c r="R86" s="476">
        <v>0</v>
      </c>
      <c r="S86" s="475"/>
      <c r="T86" s="476">
        <v>0</v>
      </c>
      <c r="U86" s="480"/>
    </row>
    <row r="87" spans="1:21" ht="15.75" thickBot="1">
      <c r="A87" s="4"/>
      <c r="B87" s="21" t="s">
        <v>36</v>
      </c>
      <c r="C87" s="22"/>
      <c r="D87" s="443">
        <f>SUM(D85:D86)</f>
        <v>0</v>
      </c>
      <c r="E87" s="444"/>
      <c r="F87" s="445">
        <f>SUM(F85:F86)</f>
        <v>688804.23</v>
      </c>
      <c r="G87" s="453"/>
      <c r="H87" s="443">
        <v>0</v>
      </c>
      <c r="I87" s="444"/>
      <c r="J87" s="445">
        <f>SUM(J85:J86)</f>
        <v>0</v>
      </c>
      <c r="K87" s="446"/>
      <c r="L87" s="447">
        <f>SUM(L85:L86)</f>
        <v>137889.76999999999</v>
      </c>
      <c r="M87" s="446"/>
      <c r="N87" s="444">
        <f>SUM(N85:N86)</f>
        <v>0</v>
      </c>
      <c r="O87" s="444"/>
      <c r="P87" s="445">
        <f>SUM(P85:P86)</f>
        <v>0</v>
      </c>
      <c r="Q87" s="452"/>
      <c r="R87" s="447">
        <f>SUM(R85:S86)</f>
        <v>338179.57</v>
      </c>
      <c r="S87" s="446"/>
      <c r="T87" s="447">
        <f>SUM(T85:T86)</f>
        <v>0</v>
      </c>
      <c r="U87" s="453"/>
    </row>
    <row r="88" spans="1:21">
      <c r="A88" s="4"/>
      <c r="B88" s="39"/>
      <c r="C88" s="39"/>
      <c r="D88" s="39"/>
      <c r="E88" s="39"/>
      <c r="F88" s="35"/>
      <c r="G88" s="35"/>
      <c r="H88" s="34"/>
      <c r="I88" s="34"/>
      <c r="J88" s="35"/>
      <c r="K88" s="35"/>
      <c r="L88" s="35"/>
      <c r="M88" s="34"/>
      <c r="N88" s="35"/>
      <c r="O88" s="34"/>
      <c r="P88" s="34"/>
      <c r="Q88" s="35"/>
      <c r="R88" s="4"/>
      <c r="S88" s="4"/>
      <c r="T88" s="4"/>
      <c r="U88" s="4"/>
    </row>
    <row r="89" spans="1:21" ht="15.75" thickBot="1">
      <c r="A89" s="4"/>
      <c r="B89" s="39"/>
      <c r="C89" s="39"/>
      <c r="D89" s="39"/>
      <c r="E89" s="39"/>
      <c r="F89" s="35"/>
      <c r="G89" s="35"/>
      <c r="H89" s="35"/>
      <c r="I89" s="35"/>
      <c r="J89" s="35"/>
      <c r="K89" s="35"/>
      <c r="L89" s="35"/>
      <c r="M89" s="52"/>
      <c r="N89" s="35"/>
      <c r="O89" s="35"/>
      <c r="P89" s="35"/>
      <c r="Q89" s="35"/>
      <c r="R89" s="4"/>
      <c r="S89" s="4"/>
      <c r="T89" s="4"/>
      <c r="U89" s="4"/>
    </row>
    <row r="90" spans="1:21" ht="15.75" thickBot="1">
      <c r="B90" s="454" t="s">
        <v>50</v>
      </c>
      <c r="C90" s="455"/>
      <c r="D90" s="455"/>
      <c r="E90" s="456"/>
      <c r="F90" s="438"/>
      <c r="G90" s="438"/>
      <c r="H90" s="438"/>
      <c r="I90" s="438"/>
      <c r="J90" s="438"/>
      <c r="K90" s="438"/>
      <c r="L90" s="438"/>
      <c r="M90" s="438"/>
      <c r="N90" s="438"/>
      <c r="O90" s="438"/>
      <c r="P90" s="438"/>
      <c r="Q90" s="438"/>
      <c r="R90" s="438"/>
      <c r="S90" s="438"/>
      <c r="T90" s="438"/>
      <c r="U90" s="438"/>
    </row>
    <row r="91" spans="1:21">
      <c r="B91" s="457"/>
      <c r="C91" s="458"/>
      <c r="D91" s="458"/>
      <c r="E91" s="458"/>
      <c r="F91" s="458"/>
      <c r="G91" s="458"/>
      <c r="H91" s="458"/>
      <c r="I91" s="458"/>
      <c r="J91" s="458"/>
      <c r="K91" s="458"/>
      <c r="L91" s="458"/>
      <c r="M91" s="458"/>
      <c r="N91" s="458"/>
      <c r="O91" s="458"/>
      <c r="P91" s="458"/>
      <c r="Q91" s="458"/>
      <c r="R91" s="458"/>
      <c r="S91" s="458"/>
      <c r="T91" s="458"/>
      <c r="U91" s="459"/>
    </row>
    <row r="92" spans="1:21">
      <c r="B92" s="460"/>
      <c r="C92" s="461"/>
      <c r="D92" s="461"/>
      <c r="E92" s="461"/>
      <c r="F92" s="461"/>
      <c r="G92" s="461"/>
      <c r="H92" s="461"/>
      <c r="I92" s="461"/>
      <c r="J92" s="461"/>
      <c r="K92" s="461"/>
      <c r="L92" s="461"/>
      <c r="M92" s="461"/>
      <c r="N92" s="461"/>
      <c r="O92" s="461"/>
      <c r="P92" s="461"/>
      <c r="Q92" s="461"/>
      <c r="R92" s="461"/>
      <c r="S92" s="461"/>
      <c r="T92" s="461"/>
      <c r="U92" s="462"/>
    </row>
    <row r="93" spans="1:21">
      <c r="B93" s="460"/>
      <c r="C93" s="461"/>
      <c r="D93" s="461"/>
      <c r="E93" s="461"/>
      <c r="F93" s="461"/>
      <c r="G93" s="461"/>
      <c r="H93" s="461"/>
      <c r="I93" s="461"/>
      <c r="J93" s="461"/>
      <c r="K93" s="461"/>
      <c r="L93" s="461"/>
      <c r="M93" s="461"/>
      <c r="N93" s="461"/>
      <c r="O93" s="461"/>
      <c r="P93" s="461"/>
      <c r="Q93" s="461"/>
      <c r="R93" s="461"/>
      <c r="S93" s="461"/>
      <c r="T93" s="461"/>
      <c r="U93" s="462"/>
    </row>
    <row r="94" spans="1:21">
      <c r="B94" s="460"/>
      <c r="C94" s="461"/>
      <c r="D94" s="461"/>
      <c r="E94" s="461"/>
      <c r="F94" s="461"/>
      <c r="G94" s="461"/>
      <c r="H94" s="461"/>
      <c r="I94" s="461"/>
      <c r="J94" s="461"/>
      <c r="K94" s="461"/>
      <c r="L94" s="461"/>
      <c r="M94" s="461"/>
      <c r="N94" s="461"/>
      <c r="O94" s="461"/>
      <c r="P94" s="461"/>
      <c r="Q94" s="461"/>
      <c r="R94" s="461"/>
      <c r="S94" s="461"/>
      <c r="T94" s="461"/>
      <c r="U94" s="462"/>
    </row>
    <row r="95" spans="1:21">
      <c r="B95" s="460"/>
      <c r="C95" s="461"/>
      <c r="D95" s="461"/>
      <c r="E95" s="461"/>
      <c r="F95" s="461"/>
      <c r="G95" s="461"/>
      <c r="H95" s="461"/>
      <c r="I95" s="461"/>
      <c r="J95" s="461"/>
      <c r="K95" s="461"/>
      <c r="L95" s="461"/>
      <c r="M95" s="461"/>
      <c r="N95" s="461"/>
      <c r="O95" s="461"/>
      <c r="P95" s="461"/>
      <c r="Q95" s="461"/>
      <c r="R95" s="461"/>
      <c r="S95" s="461"/>
      <c r="T95" s="461"/>
      <c r="U95" s="462"/>
    </row>
    <row r="96" spans="1:21">
      <c r="B96" s="460"/>
      <c r="C96" s="461"/>
      <c r="D96" s="461"/>
      <c r="E96" s="461"/>
      <c r="F96" s="461"/>
      <c r="G96" s="461"/>
      <c r="H96" s="461"/>
      <c r="I96" s="461"/>
      <c r="J96" s="461"/>
      <c r="K96" s="461"/>
      <c r="L96" s="461"/>
      <c r="M96" s="461"/>
      <c r="N96" s="461"/>
      <c r="O96" s="461"/>
      <c r="P96" s="461"/>
      <c r="Q96" s="461"/>
      <c r="R96" s="461"/>
      <c r="S96" s="461"/>
      <c r="T96" s="461"/>
      <c r="U96" s="462"/>
    </row>
    <row r="97" spans="2:21" ht="15.75" thickBot="1">
      <c r="B97" s="463"/>
      <c r="C97" s="464"/>
      <c r="D97" s="464"/>
      <c r="E97" s="464"/>
      <c r="F97" s="464"/>
      <c r="G97" s="464"/>
      <c r="H97" s="464"/>
      <c r="I97" s="464"/>
      <c r="J97" s="464"/>
      <c r="K97" s="464"/>
      <c r="L97" s="464"/>
      <c r="M97" s="464"/>
      <c r="N97" s="464"/>
      <c r="O97" s="464"/>
      <c r="P97" s="464"/>
      <c r="Q97" s="464"/>
      <c r="R97" s="464"/>
      <c r="S97" s="464"/>
      <c r="T97" s="464"/>
      <c r="U97" s="465"/>
    </row>
    <row r="98" spans="2:21">
      <c r="B98" s="4"/>
    </row>
    <row r="99" spans="2:21">
      <c r="H99" s="23"/>
      <c r="I99" s="23"/>
      <c r="O99" s="23"/>
      <c r="Q99" s="23"/>
    </row>
    <row r="100" spans="2:21">
      <c r="B100" s="24"/>
      <c r="C100" s="24"/>
      <c r="D100" s="24"/>
      <c r="E100" s="24"/>
      <c r="F100" s="24"/>
      <c r="I100" s="24"/>
      <c r="J100" s="435" t="s">
        <v>51</v>
      </c>
      <c r="K100" s="435"/>
      <c r="L100" s="435"/>
      <c r="M100" s="435"/>
      <c r="N100" s="435"/>
      <c r="O100" s="435"/>
      <c r="R100" s="435" t="s">
        <v>52</v>
      </c>
      <c r="S100" s="435"/>
      <c r="T100" s="435"/>
      <c r="U100" s="435"/>
    </row>
    <row r="101" spans="2:21">
      <c r="B101" s="448" t="s">
        <v>53</v>
      </c>
      <c r="C101" s="448"/>
      <c r="D101" s="448"/>
      <c r="E101" s="448"/>
      <c r="F101" s="448"/>
      <c r="G101" s="448"/>
      <c r="H101" s="25"/>
      <c r="I101" s="25"/>
      <c r="J101" s="449"/>
      <c r="K101" s="449"/>
      <c r="L101" s="449"/>
      <c r="M101" s="449"/>
      <c r="N101" s="449"/>
      <c r="O101" s="449"/>
      <c r="P101" s="25"/>
      <c r="Q101" s="25"/>
      <c r="R101" s="440" t="s">
        <v>1</v>
      </c>
      <c r="S101" s="440"/>
      <c r="T101" s="440"/>
      <c r="U101" s="440"/>
    </row>
    <row r="102" spans="2:21">
      <c r="B102" s="448"/>
      <c r="C102" s="448"/>
      <c r="D102" s="448"/>
      <c r="E102" s="448"/>
      <c r="F102" s="448"/>
      <c r="G102" s="448"/>
      <c r="H102" s="36"/>
      <c r="I102" s="36"/>
      <c r="J102" s="449"/>
      <c r="K102" s="449"/>
      <c r="L102" s="449"/>
      <c r="M102" s="449"/>
      <c r="N102" s="449"/>
      <c r="O102" s="449"/>
      <c r="P102" s="36"/>
      <c r="Q102" s="36"/>
      <c r="R102" s="440"/>
      <c r="S102" s="440"/>
      <c r="T102" s="440"/>
      <c r="U102" s="440"/>
    </row>
    <row r="103" spans="2:21">
      <c r="B103" s="448"/>
      <c r="C103" s="448"/>
      <c r="D103" s="448"/>
      <c r="E103" s="448"/>
      <c r="F103" s="448"/>
      <c r="G103" s="448"/>
      <c r="H103" s="36"/>
      <c r="I103" s="36"/>
      <c r="J103" s="449"/>
      <c r="K103" s="449"/>
      <c r="L103" s="449"/>
      <c r="M103" s="449"/>
      <c r="N103" s="449"/>
      <c r="O103" s="449"/>
      <c r="P103" s="36"/>
      <c r="Q103" s="36"/>
      <c r="R103" s="440"/>
      <c r="S103" s="440"/>
      <c r="T103" s="440"/>
      <c r="U103" s="440"/>
    </row>
    <row r="104" spans="2:21">
      <c r="B104" s="448"/>
      <c r="C104" s="448"/>
      <c r="D104" s="448"/>
      <c r="E104" s="448"/>
      <c r="F104" s="448"/>
      <c r="G104" s="448"/>
      <c r="H104" s="36"/>
      <c r="I104" s="36"/>
      <c r="J104" s="449"/>
      <c r="K104" s="449"/>
      <c r="L104" s="449"/>
      <c r="M104" s="449"/>
      <c r="N104" s="449"/>
      <c r="O104" s="449"/>
      <c r="P104" s="36"/>
      <c r="Q104" s="36"/>
      <c r="R104" s="440"/>
      <c r="S104" s="440"/>
      <c r="T104" s="440"/>
      <c r="U104" s="440"/>
    </row>
    <row r="105" spans="2:21" ht="15.75" thickBot="1">
      <c r="B105" s="451"/>
      <c r="C105" s="451"/>
      <c r="D105" s="451"/>
      <c r="E105" s="451"/>
      <c r="F105" s="451"/>
      <c r="G105" s="451"/>
      <c r="J105" s="450"/>
      <c r="K105" s="450"/>
      <c r="L105" s="450"/>
      <c r="M105" s="450"/>
      <c r="N105" s="450"/>
      <c r="O105" s="450"/>
      <c r="R105" s="438"/>
      <c r="S105" s="438"/>
      <c r="T105" s="438"/>
      <c r="U105" s="438"/>
    </row>
    <row r="106" spans="2:21">
      <c r="B106" s="432" t="s">
        <v>60</v>
      </c>
      <c r="C106" s="432"/>
      <c r="D106" s="432"/>
      <c r="E106" s="432"/>
      <c r="F106" s="432"/>
      <c r="G106" s="432"/>
      <c r="J106" s="437" t="s">
        <v>61</v>
      </c>
      <c r="K106" s="437"/>
      <c r="L106" s="437"/>
      <c r="M106" s="437"/>
      <c r="N106" s="437"/>
      <c r="O106" s="437"/>
      <c r="R106" s="441" t="s">
        <v>115</v>
      </c>
      <c r="S106" s="441"/>
      <c r="T106" s="441"/>
      <c r="U106" s="441"/>
    </row>
    <row r="107" spans="2:21">
      <c r="B107" s="437" t="s">
        <v>62</v>
      </c>
      <c r="C107" s="437"/>
      <c r="D107" s="437"/>
      <c r="E107" s="437"/>
      <c r="F107" s="437"/>
      <c r="G107" s="437"/>
      <c r="J107" s="442" t="s">
        <v>63</v>
      </c>
      <c r="K107" s="442"/>
      <c r="L107" s="442"/>
      <c r="M107" s="442"/>
      <c r="N107" s="442"/>
      <c r="O107" s="442"/>
      <c r="P107" s="27"/>
      <c r="Q107" s="27"/>
      <c r="R107" s="442" t="s">
        <v>64</v>
      </c>
      <c r="S107" s="442"/>
      <c r="T107" s="442"/>
      <c r="U107" s="442"/>
    </row>
    <row r="109" spans="2:21">
      <c r="J109" s="435" t="s">
        <v>54</v>
      </c>
      <c r="K109" s="435"/>
      <c r="L109" s="435"/>
      <c r="M109" s="435"/>
      <c r="N109" s="435"/>
      <c r="O109" s="435"/>
    </row>
    <row r="110" spans="2:21">
      <c r="B110" s="436" t="s">
        <v>131</v>
      </c>
      <c r="C110" s="436"/>
      <c r="D110" s="436"/>
      <c r="E110" s="436"/>
      <c r="F110" s="436"/>
      <c r="G110" s="436"/>
      <c r="J110" s="436" t="s">
        <v>55</v>
      </c>
      <c r="K110" s="436"/>
      <c r="L110" s="436"/>
      <c r="M110" s="436"/>
      <c r="N110" s="436"/>
      <c r="O110" s="436"/>
      <c r="R110" s="436" t="s">
        <v>56</v>
      </c>
      <c r="S110" s="436"/>
      <c r="T110" s="436"/>
      <c r="U110" s="436"/>
    </row>
    <row r="111" spans="2:21">
      <c r="B111" s="437"/>
      <c r="C111" s="437"/>
      <c r="D111" s="437"/>
      <c r="E111" s="437"/>
      <c r="F111" s="437"/>
      <c r="G111" s="437"/>
      <c r="J111" s="436"/>
      <c r="K111" s="436"/>
      <c r="L111" s="436"/>
      <c r="M111" s="436"/>
      <c r="N111" s="436"/>
      <c r="O111" s="436"/>
      <c r="R111" s="437"/>
      <c r="S111" s="437"/>
      <c r="T111" s="437"/>
      <c r="U111" s="437"/>
    </row>
    <row r="112" spans="2:21">
      <c r="B112" s="437"/>
      <c r="C112" s="437"/>
      <c r="D112" s="437"/>
      <c r="E112" s="437"/>
      <c r="F112" s="437"/>
      <c r="G112" s="437"/>
      <c r="J112" s="436"/>
      <c r="K112" s="436"/>
      <c r="L112" s="436"/>
      <c r="M112" s="436"/>
      <c r="N112" s="436"/>
      <c r="O112" s="436"/>
      <c r="R112" s="437"/>
      <c r="S112" s="437"/>
      <c r="T112" s="437"/>
      <c r="U112" s="437"/>
    </row>
    <row r="113" spans="2:21">
      <c r="B113" s="437"/>
      <c r="C113" s="437"/>
      <c r="D113" s="437"/>
      <c r="E113" s="437"/>
      <c r="F113" s="437"/>
      <c r="G113" s="437"/>
      <c r="J113" s="436"/>
      <c r="K113" s="436"/>
      <c r="L113" s="436"/>
      <c r="M113" s="436"/>
      <c r="N113" s="436"/>
      <c r="O113" s="436"/>
      <c r="R113" s="437"/>
      <c r="S113" s="437"/>
      <c r="T113" s="437"/>
      <c r="U113" s="437"/>
    </row>
    <row r="114" spans="2:21" ht="15.75" thickBot="1">
      <c r="B114" s="438"/>
      <c r="C114" s="438"/>
      <c r="D114" s="438"/>
      <c r="E114" s="438"/>
      <c r="F114" s="438"/>
      <c r="G114" s="438"/>
      <c r="H114" s="26"/>
      <c r="I114" s="26"/>
      <c r="J114" s="439"/>
      <c r="K114" s="439"/>
      <c r="L114" s="439"/>
      <c r="M114" s="439"/>
      <c r="N114" s="439"/>
      <c r="O114" s="439"/>
      <c r="P114" s="26"/>
      <c r="Q114" s="26"/>
      <c r="R114" s="438"/>
      <c r="S114" s="438"/>
      <c r="T114" s="438"/>
      <c r="U114" s="438"/>
    </row>
    <row r="115" spans="2:21">
      <c r="B115" s="432" t="s">
        <v>65</v>
      </c>
      <c r="C115" s="432"/>
      <c r="D115" s="432"/>
      <c r="E115" s="432"/>
      <c r="F115" s="432"/>
      <c r="G115" s="432"/>
      <c r="H115" s="28"/>
      <c r="I115" s="28"/>
      <c r="J115" s="432" t="s">
        <v>66</v>
      </c>
      <c r="K115" s="432"/>
      <c r="L115" s="432"/>
      <c r="M115" s="432"/>
      <c r="N115" s="432"/>
      <c r="O115" s="432"/>
      <c r="P115" s="26"/>
      <c r="Q115" s="26"/>
      <c r="R115" s="432" t="s">
        <v>67</v>
      </c>
      <c r="S115" s="432"/>
      <c r="T115" s="432"/>
      <c r="U115" s="432"/>
    </row>
    <row r="116" spans="2:21" ht="36" customHeight="1">
      <c r="B116" s="433" t="s">
        <v>68</v>
      </c>
      <c r="C116" s="433"/>
      <c r="D116" s="433"/>
      <c r="E116" s="433"/>
      <c r="F116" s="433"/>
      <c r="G116" s="433"/>
      <c r="J116" s="434" t="s">
        <v>69</v>
      </c>
      <c r="K116" s="434"/>
      <c r="L116" s="434"/>
      <c r="M116" s="434"/>
      <c r="N116" s="434"/>
      <c r="O116" s="434"/>
      <c r="R116" s="434" t="s">
        <v>70</v>
      </c>
      <c r="S116" s="434"/>
      <c r="T116" s="434"/>
      <c r="U116" s="434"/>
    </row>
  </sheetData>
  <mergeCells count="321">
    <mergeCell ref="B6:U6"/>
    <mergeCell ref="B10:F10"/>
    <mergeCell ref="G10:U10"/>
    <mergeCell ref="B11:F11"/>
    <mergeCell ref="G11:U11"/>
    <mergeCell ref="B12:F12"/>
    <mergeCell ref="G12:U12"/>
    <mergeCell ref="B15:F15"/>
    <mergeCell ref="G15:H15"/>
    <mergeCell ref="I15:L15"/>
    <mergeCell ref="N15:Q15"/>
    <mergeCell ref="R15:U15"/>
    <mergeCell ref="B16:F16"/>
    <mergeCell ref="G16:U16"/>
    <mergeCell ref="B13:F13"/>
    <mergeCell ref="G13:U13"/>
    <mergeCell ref="B14:F14"/>
    <mergeCell ref="G14:H14"/>
    <mergeCell ref="I14:L14"/>
    <mergeCell ref="N14:Q14"/>
    <mergeCell ref="R14:S14"/>
    <mergeCell ref="T14:U14"/>
    <mergeCell ref="U21:U22"/>
    <mergeCell ref="B23:D23"/>
    <mergeCell ref="E23:F23"/>
    <mergeCell ref="G23:H23"/>
    <mergeCell ref="I23:K23"/>
    <mergeCell ref="L23:N23"/>
    <mergeCell ref="O23:Q23"/>
    <mergeCell ref="B17:F17"/>
    <mergeCell ref="G17:U17"/>
    <mergeCell ref="B18:U18"/>
    <mergeCell ref="B19:D22"/>
    <mergeCell ref="E19:F22"/>
    <mergeCell ref="G19:U19"/>
    <mergeCell ref="G20:H22"/>
    <mergeCell ref="I20:N20"/>
    <mergeCell ref="O20:U20"/>
    <mergeCell ref="I21:K22"/>
    <mergeCell ref="R23:T23"/>
    <mergeCell ref="B24:D24"/>
    <mergeCell ref="E24:F24"/>
    <mergeCell ref="G24:H24"/>
    <mergeCell ref="I24:K24"/>
    <mergeCell ref="L24:N24"/>
    <mergeCell ref="O24:Q24"/>
    <mergeCell ref="R24:T24"/>
    <mergeCell ref="L21:N22"/>
    <mergeCell ref="O21:Q22"/>
    <mergeCell ref="R21:T22"/>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R29:T29"/>
    <mergeCell ref="B30:D30"/>
    <mergeCell ref="B31:D31"/>
    <mergeCell ref="E31:F31"/>
    <mergeCell ref="G31:H31"/>
    <mergeCell ref="I31:K31"/>
    <mergeCell ref="L31:N31"/>
    <mergeCell ref="O31:Q31"/>
    <mergeCell ref="R31:T31"/>
    <mergeCell ref="B29:D29"/>
    <mergeCell ref="E29:F29"/>
    <mergeCell ref="G29:H29"/>
    <mergeCell ref="I29:K29"/>
    <mergeCell ref="L29:N29"/>
    <mergeCell ref="O29:Q29"/>
    <mergeCell ref="R32:T32"/>
    <mergeCell ref="B33:D33"/>
    <mergeCell ref="E33:F33"/>
    <mergeCell ref="G33:H33"/>
    <mergeCell ref="I33:K33"/>
    <mergeCell ref="L33:N33"/>
    <mergeCell ref="O33:Q33"/>
    <mergeCell ref="R33:T33"/>
    <mergeCell ref="B32:D32"/>
    <mergeCell ref="E32:F32"/>
    <mergeCell ref="G32:H32"/>
    <mergeCell ref="I32:K32"/>
    <mergeCell ref="L32:N32"/>
    <mergeCell ref="O32:Q32"/>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8:T38"/>
    <mergeCell ref="B39:D39"/>
    <mergeCell ref="E39:F39"/>
    <mergeCell ref="G39:H39"/>
    <mergeCell ref="I39:K39"/>
    <mergeCell ref="O39:Q39"/>
    <mergeCell ref="B38:D38"/>
    <mergeCell ref="E38:F38"/>
    <mergeCell ref="G38:H38"/>
    <mergeCell ref="I38:K38"/>
    <mergeCell ref="L38:N38"/>
    <mergeCell ref="O38:Q38"/>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L47:N47"/>
    <mergeCell ref="O47:Q47"/>
    <mergeCell ref="R47:T47"/>
    <mergeCell ref="U47:U48"/>
    <mergeCell ref="B49:U49"/>
    <mergeCell ref="B50:F50"/>
    <mergeCell ref="G50:H50"/>
    <mergeCell ref="R42:T42"/>
    <mergeCell ref="B43:F43"/>
    <mergeCell ref="G43:N43"/>
    <mergeCell ref="O43:U43"/>
    <mergeCell ref="B45:F48"/>
    <mergeCell ref="G45:U45"/>
    <mergeCell ref="G46:H48"/>
    <mergeCell ref="I46:N46"/>
    <mergeCell ref="O46:U46"/>
    <mergeCell ref="I47:K47"/>
    <mergeCell ref="B42:D42"/>
    <mergeCell ref="E42:F42"/>
    <mergeCell ref="G42:H42"/>
    <mergeCell ref="I42:K42"/>
    <mergeCell ref="L42:N42"/>
    <mergeCell ref="O42:Q42"/>
    <mergeCell ref="B54:F54"/>
    <mergeCell ref="G54:H54"/>
    <mergeCell ref="B55:F55"/>
    <mergeCell ref="G55:H55"/>
    <mergeCell ref="B56:F56"/>
    <mergeCell ref="G56:H56"/>
    <mergeCell ref="B51:F51"/>
    <mergeCell ref="G51:H51"/>
    <mergeCell ref="B52:F52"/>
    <mergeCell ref="G52:H52"/>
    <mergeCell ref="B53:F53"/>
    <mergeCell ref="G53:H53"/>
    <mergeCell ref="B60:F60"/>
    <mergeCell ref="G60:H60"/>
    <mergeCell ref="B61:F61"/>
    <mergeCell ref="G61:H61"/>
    <mergeCell ref="B62:F62"/>
    <mergeCell ref="G62:H62"/>
    <mergeCell ref="B57:F57"/>
    <mergeCell ref="G57:H57"/>
    <mergeCell ref="B58:F58"/>
    <mergeCell ref="G58:H58"/>
    <mergeCell ref="B59:F59"/>
    <mergeCell ref="G59:H59"/>
    <mergeCell ref="B69:F69"/>
    <mergeCell ref="G69:H69"/>
    <mergeCell ref="B70:F70"/>
    <mergeCell ref="G70:H70"/>
    <mergeCell ref="B66:F66"/>
    <mergeCell ref="G66:H66"/>
    <mergeCell ref="B67:F67"/>
    <mergeCell ref="G67:H67"/>
    <mergeCell ref="B63:F63"/>
    <mergeCell ref="G63:H63"/>
    <mergeCell ref="B64:F64"/>
    <mergeCell ref="G64:H64"/>
    <mergeCell ref="B65:F65"/>
    <mergeCell ref="G65:H65"/>
    <mergeCell ref="B68:F68"/>
    <mergeCell ref="G68:H68"/>
    <mergeCell ref="B74:F74"/>
    <mergeCell ref="G74:H74"/>
    <mergeCell ref="B75:F75"/>
    <mergeCell ref="G75:H75"/>
    <mergeCell ref="B76:F76"/>
    <mergeCell ref="G76:H76"/>
    <mergeCell ref="B72:F72"/>
    <mergeCell ref="G72:H72"/>
    <mergeCell ref="G73:H73"/>
    <mergeCell ref="B80:F80"/>
    <mergeCell ref="G80:H80"/>
    <mergeCell ref="B77:F77"/>
    <mergeCell ref="G77:H77"/>
    <mergeCell ref="B78:F78"/>
    <mergeCell ref="G78:H78"/>
    <mergeCell ref="B79:F79"/>
    <mergeCell ref="G79:H79"/>
    <mergeCell ref="G81:H81"/>
    <mergeCell ref="B82:U82"/>
    <mergeCell ref="B83:C84"/>
    <mergeCell ref="D83:I83"/>
    <mergeCell ref="J83:O83"/>
    <mergeCell ref="P83:T83"/>
    <mergeCell ref="D84:E84"/>
    <mergeCell ref="F84:G84"/>
    <mergeCell ref="H84:I84"/>
    <mergeCell ref="J84:K84"/>
    <mergeCell ref="L84:M84"/>
    <mergeCell ref="N84:O84"/>
    <mergeCell ref="P84:Q84"/>
    <mergeCell ref="R84:S84"/>
    <mergeCell ref="T84:U84"/>
    <mergeCell ref="B85:C85"/>
    <mergeCell ref="D85:E85"/>
    <mergeCell ref="F85:G85"/>
    <mergeCell ref="H85:I85"/>
    <mergeCell ref="J85:K85"/>
    <mergeCell ref="L85:M85"/>
    <mergeCell ref="N85:O85"/>
    <mergeCell ref="P85:Q85"/>
    <mergeCell ref="R85:S85"/>
    <mergeCell ref="D86:E86"/>
    <mergeCell ref="F86:G86"/>
    <mergeCell ref="H86:I86"/>
    <mergeCell ref="J86:K86"/>
    <mergeCell ref="L86:M86"/>
    <mergeCell ref="N86:O86"/>
    <mergeCell ref="P86:Q86"/>
    <mergeCell ref="R86:S86"/>
    <mergeCell ref="T86:U86"/>
    <mergeCell ref="B116:G116"/>
    <mergeCell ref="J116:O116"/>
    <mergeCell ref="R116:U116"/>
    <mergeCell ref="J109:O109"/>
    <mergeCell ref="J110:O110"/>
    <mergeCell ref="R110:U110"/>
    <mergeCell ref="B111:G114"/>
    <mergeCell ref="J111:O114"/>
    <mergeCell ref="R111:U114"/>
    <mergeCell ref="B110:G110"/>
    <mergeCell ref="B107:G107"/>
    <mergeCell ref="J107:O107"/>
    <mergeCell ref="R107:U107"/>
    <mergeCell ref="B91:U97"/>
    <mergeCell ref="J100:O100"/>
    <mergeCell ref="R100:U100"/>
    <mergeCell ref="B115:G115"/>
    <mergeCell ref="J115:O115"/>
    <mergeCell ref="R115:U115"/>
    <mergeCell ref="B101:G101"/>
    <mergeCell ref="J101:O105"/>
    <mergeCell ref="R101:U105"/>
    <mergeCell ref="B102:G105"/>
    <mergeCell ref="V21:W22"/>
    <mergeCell ref="X21:Y22"/>
    <mergeCell ref="Z21:AA22"/>
    <mergeCell ref="V47:W48"/>
    <mergeCell ref="X47:Y48"/>
    <mergeCell ref="Z47:AA48"/>
    <mergeCell ref="R39:T39"/>
    <mergeCell ref="L39:N39"/>
    <mergeCell ref="B106:G106"/>
    <mergeCell ref="J106:O106"/>
    <mergeCell ref="R106:U106"/>
    <mergeCell ref="H87:I87"/>
    <mergeCell ref="J87:K87"/>
    <mergeCell ref="L87:M87"/>
    <mergeCell ref="N87:O87"/>
    <mergeCell ref="P87:Q87"/>
    <mergeCell ref="R87:S87"/>
    <mergeCell ref="T87:U87"/>
    <mergeCell ref="B90:D90"/>
    <mergeCell ref="E90:U90"/>
    <mergeCell ref="D87:E87"/>
    <mergeCell ref="F87:G87"/>
    <mergeCell ref="T85:U85"/>
    <mergeCell ref="B86:C86"/>
  </mergeCells>
  <conditionalFormatting sqref="W24:W26">
    <cfRule type="cellIs" dxfId="488" priority="89" operator="notEqual">
      <formula>0</formula>
    </cfRule>
    <cfRule type="cellIs" dxfId="487" priority="90" operator="greaterThan">
      <formula>0</formula>
    </cfRule>
  </conditionalFormatting>
  <conditionalFormatting sqref="Y24:Y26">
    <cfRule type="cellIs" dxfId="486" priority="87" operator="notEqual">
      <formula>0</formula>
    </cfRule>
  </conditionalFormatting>
  <conditionalFormatting sqref="AA24:AA26">
    <cfRule type="cellIs" dxfId="485" priority="88" operator="notEqual">
      <formula>0</formula>
    </cfRule>
  </conditionalFormatting>
  <conditionalFormatting sqref="W74">
    <cfRule type="cellIs" dxfId="484" priority="86" operator="notEqual">
      <formula>0</formula>
    </cfRule>
  </conditionalFormatting>
  <conditionalFormatting sqref="Y74">
    <cfRule type="cellIs" dxfId="483" priority="85" operator="notEqual">
      <formula>0</formula>
    </cfRule>
  </conditionalFormatting>
  <conditionalFormatting sqref="AA74">
    <cfRule type="cellIs" dxfId="482" priority="84" operator="notEqual">
      <formula>0</formula>
    </cfRule>
  </conditionalFormatting>
  <conditionalFormatting sqref="W71">
    <cfRule type="cellIs" dxfId="481" priority="83" operator="notEqual">
      <formula>0</formula>
    </cfRule>
  </conditionalFormatting>
  <conditionalFormatting sqref="Y71">
    <cfRule type="cellIs" dxfId="480" priority="82" operator="notEqual">
      <formula>0</formula>
    </cfRule>
  </conditionalFormatting>
  <conditionalFormatting sqref="AA71">
    <cfRule type="cellIs" dxfId="479" priority="81" operator="notEqual">
      <formula>0</formula>
    </cfRule>
  </conditionalFormatting>
  <conditionalFormatting sqref="W51">
    <cfRule type="cellIs" dxfId="478" priority="80" operator="notEqual">
      <formula>0</formula>
    </cfRule>
  </conditionalFormatting>
  <conditionalFormatting sqref="Y51">
    <cfRule type="cellIs" dxfId="477" priority="79" operator="notEqual">
      <formula>0</formula>
    </cfRule>
  </conditionalFormatting>
  <conditionalFormatting sqref="AA51">
    <cfRule type="cellIs" dxfId="476" priority="78" operator="notEqual">
      <formula>0</formula>
    </cfRule>
  </conditionalFormatting>
  <conditionalFormatting sqref="W25:W26">
    <cfRule type="cellIs" dxfId="475" priority="76" operator="notEqual">
      <formula>0</formula>
    </cfRule>
    <cfRule type="cellIs" dxfId="474" priority="77" operator="greaterThan">
      <formula>0</formula>
    </cfRule>
  </conditionalFormatting>
  <conditionalFormatting sqref="Y25:Y26">
    <cfRule type="cellIs" dxfId="473" priority="74" operator="notEqual">
      <formula>0</formula>
    </cfRule>
  </conditionalFormatting>
  <conditionalFormatting sqref="AA25:AA26">
    <cfRule type="cellIs" dxfId="472" priority="75" operator="notEqual">
      <formula>0</formula>
    </cfRule>
  </conditionalFormatting>
  <conditionalFormatting sqref="W37">
    <cfRule type="cellIs" dxfId="471" priority="60" operator="notEqual">
      <formula>0</formula>
    </cfRule>
    <cfRule type="cellIs" dxfId="470" priority="61" operator="greaterThan">
      <formula>0</formula>
    </cfRule>
  </conditionalFormatting>
  <conditionalFormatting sqref="Y37">
    <cfRule type="cellIs" dxfId="469" priority="58" operator="notEqual">
      <formula>0</formula>
    </cfRule>
  </conditionalFormatting>
  <conditionalFormatting sqref="AA37">
    <cfRule type="cellIs" dxfId="468" priority="59" operator="notEqual">
      <formula>0</formula>
    </cfRule>
  </conditionalFormatting>
  <conditionalFormatting sqref="Y31:Y32">
    <cfRule type="cellIs" dxfId="467" priority="30" operator="notEqual">
      <formula>0</formula>
    </cfRule>
  </conditionalFormatting>
  <conditionalFormatting sqref="AA28:AA29">
    <cfRule type="cellIs" dxfId="466" priority="35" operator="notEqual">
      <formula>0</formula>
    </cfRule>
  </conditionalFormatting>
  <conditionalFormatting sqref="W28:W29">
    <cfRule type="cellIs" dxfId="465" priority="36" operator="notEqual">
      <formula>0</formula>
    </cfRule>
    <cfRule type="cellIs" dxfId="464" priority="37" operator="greaterThan">
      <formula>0</formula>
    </cfRule>
  </conditionalFormatting>
  <conditionalFormatting sqref="Y28:Y29">
    <cfRule type="cellIs" dxfId="463" priority="34" operator="notEqual">
      <formula>0</formula>
    </cfRule>
  </conditionalFormatting>
  <conditionalFormatting sqref="W31:W32">
    <cfRule type="cellIs" dxfId="462" priority="32" operator="notEqual">
      <formula>0</formula>
    </cfRule>
    <cfRule type="cellIs" dxfId="461" priority="33" operator="greaterThan">
      <formula>0</formula>
    </cfRule>
  </conditionalFormatting>
  <conditionalFormatting sqref="AA31:AA32">
    <cfRule type="cellIs" dxfId="460" priority="31" operator="notEqual">
      <formula>0</formula>
    </cfRule>
  </conditionalFormatting>
  <conditionalFormatting sqref="W34:W35">
    <cfRule type="cellIs" dxfId="459" priority="28" operator="notEqual">
      <formula>0</formula>
    </cfRule>
    <cfRule type="cellIs" dxfId="458" priority="29" operator="greaterThan">
      <formula>0</formula>
    </cfRule>
  </conditionalFormatting>
  <conditionalFormatting sqref="Y34:Y35">
    <cfRule type="cellIs" dxfId="457" priority="26" operator="notEqual">
      <formula>0</formula>
    </cfRule>
  </conditionalFormatting>
  <conditionalFormatting sqref="AA34:AA35">
    <cfRule type="cellIs" dxfId="456" priority="27" operator="notEqual">
      <formula>0</formula>
    </cfRule>
  </conditionalFormatting>
  <conditionalFormatting sqref="W39">
    <cfRule type="cellIs" dxfId="455" priority="24" operator="notEqual">
      <formula>0</formula>
    </cfRule>
    <cfRule type="cellIs" dxfId="454" priority="25" operator="greaterThan">
      <formula>0</formula>
    </cfRule>
  </conditionalFormatting>
  <conditionalFormatting sqref="Y39">
    <cfRule type="cellIs" dxfId="453" priority="22" operator="notEqual">
      <formula>0</formula>
    </cfRule>
  </conditionalFormatting>
  <conditionalFormatting sqref="AA39">
    <cfRule type="cellIs" dxfId="452" priority="23" operator="notEqual">
      <formula>0</formula>
    </cfRule>
  </conditionalFormatting>
  <conditionalFormatting sqref="Y72">
    <cfRule type="cellIs" dxfId="451" priority="5" operator="notEqual">
      <formula>0</formula>
    </cfRule>
  </conditionalFormatting>
  <conditionalFormatting sqref="W72">
    <cfRule type="cellIs" dxfId="450" priority="6" operator="notEqual">
      <formula>0</formula>
    </cfRule>
  </conditionalFormatting>
  <conditionalFormatting sqref="W40">
    <cfRule type="cellIs" dxfId="449" priority="16" operator="notEqual">
      <formula>0</formula>
    </cfRule>
    <cfRule type="cellIs" dxfId="448" priority="17" operator="greaterThan">
      <formula>0</formula>
    </cfRule>
  </conditionalFormatting>
  <conditionalFormatting sqref="Y40">
    <cfRule type="cellIs" dxfId="447" priority="14" operator="notEqual">
      <formula>0</formula>
    </cfRule>
  </conditionalFormatting>
  <conditionalFormatting sqref="AA40">
    <cfRule type="cellIs" dxfId="446" priority="15" operator="notEqual">
      <formula>0</formula>
    </cfRule>
  </conditionalFormatting>
  <conditionalFormatting sqref="W42">
    <cfRule type="cellIs" dxfId="445" priority="12" operator="notEqual">
      <formula>0</formula>
    </cfRule>
    <cfRule type="cellIs" dxfId="444" priority="13" operator="greaterThan">
      <formula>0</formula>
    </cfRule>
  </conditionalFormatting>
  <conditionalFormatting sqref="Y42">
    <cfRule type="cellIs" dxfId="443" priority="10" operator="notEqual">
      <formula>0</formula>
    </cfRule>
  </conditionalFormatting>
  <conditionalFormatting sqref="AA42">
    <cfRule type="cellIs" dxfId="442" priority="11" operator="notEqual">
      <formula>0</formula>
    </cfRule>
  </conditionalFormatting>
  <conditionalFormatting sqref="W52:W69">
    <cfRule type="cellIs" dxfId="441" priority="9" operator="notEqual">
      <formula>0</formula>
    </cfRule>
  </conditionalFormatting>
  <conditionalFormatting sqref="Y52:Y69">
    <cfRule type="cellIs" dxfId="440" priority="8" operator="notEqual">
      <formula>0</formula>
    </cfRule>
  </conditionalFormatting>
  <conditionalFormatting sqref="AA52:AA69">
    <cfRule type="cellIs" dxfId="439" priority="7" operator="notEqual">
      <formula>0</formula>
    </cfRule>
  </conditionalFormatting>
  <conditionalFormatting sqref="AA72">
    <cfRule type="cellIs" dxfId="438" priority="4" operator="notEqual">
      <formula>0</formula>
    </cfRule>
  </conditionalFormatting>
  <conditionalFormatting sqref="W75:W80">
    <cfRule type="cellIs" dxfId="437" priority="3" operator="notEqual">
      <formula>0</formula>
    </cfRule>
  </conditionalFormatting>
  <conditionalFormatting sqref="Y75:Y80">
    <cfRule type="cellIs" dxfId="436" priority="2" operator="notEqual">
      <formula>0</formula>
    </cfRule>
  </conditionalFormatting>
  <conditionalFormatting sqref="AA75:AA80">
    <cfRule type="cellIs" dxfId="435" priority="1" operator="notEqual">
      <formula>0</formula>
    </cfRule>
  </conditionalFormatting>
  <pageMargins left="0.86614173228346458" right="0" top="0.15748031496062992" bottom="0.15748031496062992" header="0.15748031496062992" footer="0.15748031496062992"/>
  <pageSetup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ENERO 2019 (2)</vt:lpstr>
      <vt:lpstr>FEBRERRO 2019  (2)</vt:lpstr>
      <vt:lpstr>MARZO 2019 (3)</vt:lpstr>
      <vt:lpstr>1 TRIMESTRE MFH</vt:lpstr>
      <vt:lpstr>ABRIL 2019  (2)</vt:lpstr>
      <vt:lpstr>mayo 2019   (2)</vt:lpstr>
      <vt:lpstr>JUNIO  (2)</vt:lpstr>
      <vt:lpstr>JULIO (2)</vt:lpstr>
      <vt:lpstr>AGOSTO (2)</vt:lpstr>
      <vt:lpstr>SEPTIEMBRE (2)</vt:lpstr>
      <vt:lpstr>OCTUBRE </vt:lpstr>
      <vt:lpstr>NOVIEMBRE</vt:lpstr>
      <vt:lpstr>DICIEMBRE </vt:lpstr>
      <vt:lpstr>2 TRIMESTRE MFH</vt:lpstr>
      <vt:lpstr>3 TRIMESTRE MFH</vt:lpstr>
      <vt:lpstr>4 TRIMESTRE MFH</vt:lpstr>
      <vt:lpstr>'1 TRIMESTRE MFH'!Área_de_impresión</vt:lpstr>
      <vt:lpstr>'2 TRIMESTRE MFH'!Área_de_impresión</vt:lpstr>
      <vt:lpstr>'3 TRIMESTRE MFH'!Área_de_impresión</vt:lpstr>
      <vt:lpstr>'4 TRIMESTRE MFH'!Área_de_impresión</vt:lpstr>
      <vt:lpstr>'ABRIL 2019  (2)'!Área_de_impresión</vt:lpstr>
      <vt:lpstr>'AGOSTO (2)'!Área_de_impresión</vt:lpstr>
      <vt:lpstr>'DICIEMBRE '!Área_de_impresión</vt:lpstr>
      <vt:lpstr>'ENERO 2019 (2)'!Área_de_impresión</vt:lpstr>
      <vt:lpstr>'FEBRERRO 2019  (2)'!Área_de_impresión</vt:lpstr>
      <vt:lpstr>'JULIO (2)'!Área_de_impresión</vt:lpstr>
      <vt:lpstr>'JUNIO  (2)'!Área_de_impresión</vt:lpstr>
      <vt:lpstr>'MARZO 2019 (3)'!Área_de_impresión</vt:lpstr>
      <vt:lpstr>'mayo 2019   (2)'!Área_de_impresión</vt:lpstr>
      <vt:lpstr>NOVIEMBRE!Área_de_impresión</vt:lpstr>
      <vt:lpstr>'OCTUBRE '!Área_de_impresión</vt:lpstr>
      <vt:lpstr>'SEPTIEMBRE (2)'!Área_de_impresión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ANTONIO MEDINA</dc:creator>
  <cp:lastModifiedBy>Wendy_Cesaveco</cp:lastModifiedBy>
  <cp:lastPrinted>2020-02-05T17:39:17Z</cp:lastPrinted>
  <dcterms:created xsi:type="dcterms:W3CDTF">2019-05-16T15:21:07Z</dcterms:created>
  <dcterms:modified xsi:type="dcterms:W3CDTF">2020-02-05T18:05:35Z</dcterms:modified>
</cp:coreProperties>
</file>