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SAVECO2013\COMITE 2013\2019\informes19\REVISADOS\"/>
    </mc:Choice>
  </mc:AlternateContent>
  <bookViews>
    <workbookView xWindow="0" yWindow="0" windowWidth="28800" windowHeight="12435" activeTab="1"/>
  </bookViews>
  <sheets>
    <sheet name="mensuales" sheetId="1" r:id="rId1"/>
    <sheet name="trimestrales" sheetId="2" r:id="rId2"/>
    <sheet name="Hoja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97" i="1" l="1"/>
  <c r="T698" i="1"/>
  <c r="T699" i="1"/>
  <c r="T700" i="1"/>
  <c r="T701" i="1"/>
  <c r="T702" i="1"/>
  <c r="T703" i="1"/>
  <c r="T704" i="1"/>
  <c r="T705" i="1"/>
  <c r="T706" i="1"/>
  <c r="T696" i="1"/>
  <c r="T695" i="1"/>
  <c r="T617" i="1"/>
  <c r="T618" i="1"/>
  <c r="T619" i="1"/>
  <c r="T620" i="1"/>
  <c r="T621" i="1"/>
  <c r="T622" i="1"/>
  <c r="T623" i="1"/>
  <c r="T624" i="1"/>
  <c r="T616" i="1"/>
  <c r="T613" i="1"/>
  <c r="T535" i="1"/>
  <c r="T536" i="1"/>
  <c r="T537" i="1"/>
  <c r="T538" i="1"/>
  <c r="T539" i="1"/>
  <c r="T540" i="1"/>
  <c r="T541" i="1"/>
  <c r="T542" i="1"/>
  <c r="T534" i="1"/>
  <c r="T531" i="1"/>
  <c r="T452" i="1"/>
  <c r="T453" i="1"/>
  <c r="T454" i="1"/>
  <c r="T455" i="1"/>
  <c r="T456" i="1"/>
  <c r="T457" i="1"/>
  <c r="T458" i="1"/>
  <c r="T459" i="1"/>
  <c r="T451" i="1"/>
  <c r="T377" i="1"/>
  <c r="T369" i="1"/>
  <c r="T370" i="1"/>
  <c r="T371" i="1"/>
  <c r="T372" i="1"/>
  <c r="T373" i="1"/>
  <c r="T374" i="1"/>
  <c r="T375" i="1"/>
  <c r="T376" i="1"/>
  <c r="T368" i="1"/>
  <c r="T366" i="1"/>
  <c r="T286" i="1"/>
  <c r="T287" i="1"/>
  <c r="T288" i="1"/>
  <c r="T289" i="1"/>
  <c r="T290" i="1"/>
  <c r="T291" i="1"/>
  <c r="T292" i="1"/>
  <c r="T293" i="1"/>
  <c r="T294" i="1"/>
  <c r="T295" i="1"/>
  <c r="T285" i="1"/>
  <c r="T284" i="1"/>
  <c r="T212" i="1"/>
  <c r="T202" i="1"/>
  <c r="T120" i="1"/>
  <c r="T39" i="1"/>
  <c r="T40" i="1"/>
  <c r="T41" i="1"/>
  <c r="T42" i="1"/>
  <c r="T43" i="1"/>
  <c r="T44" i="1"/>
  <c r="T45" i="1"/>
  <c r="T46" i="1"/>
  <c r="T47" i="1"/>
  <c r="T48" i="1"/>
  <c r="T38" i="1"/>
  <c r="T37" i="1"/>
  <c r="T49" i="1"/>
  <c r="Z928" i="1" l="1"/>
  <c r="Z922" i="1"/>
  <c r="AA448" i="1"/>
  <c r="T448" i="1"/>
  <c r="AA460" i="1"/>
  <c r="AA378" i="1"/>
  <c r="AA296" i="1"/>
  <c r="Z49" i="1"/>
  <c r="Z214" i="1"/>
  <c r="T214" i="1"/>
  <c r="Z763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849" i="1"/>
  <c r="Z843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AD298" i="2"/>
  <c r="AD297" i="2"/>
  <c r="AD296" i="2"/>
  <c r="AD288" i="2"/>
  <c r="AA298" i="2"/>
  <c r="AB298" i="2" s="1"/>
  <c r="Y298" i="2"/>
  <c r="Z298" i="2" s="1"/>
  <c r="W298" i="2"/>
  <c r="X298" i="2" s="1"/>
  <c r="U298" i="2"/>
  <c r="V298" i="2" s="1"/>
  <c r="AB297" i="2"/>
  <c r="AA297" i="2"/>
  <c r="Y297" i="2"/>
  <c r="Z297" i="2" s="1"/>
  <c r="W297" i="2"/>
  <c r="X297" i="2" s="1"/>
  <c r="U297" i="2"/>
  <c r="V297" i="2" s="1"/>
  <c r="AA296" i="2"/>
  <c r="AB296" i="2" s="1"/>
  <c r="Y296" i="2"/>
  <c r="Z296" i="2" s="1"/>
  <c r="W296" i="2"/>
  <c r="X296" i="2" s="1"/>
  <c r="U296" i="2"/>
  <c r="V296" i="2" s="1"/>
  <c r="AA295" i="2"/>
  <c r="AB295" i="2" s="1"/>
  <c r="Y295" i="2"/>
  <c r="Z295" i="2" s="1"/>
  <c r="W295" i="2"/>
  <c r="X295" i="2" s="1"/>
  <c r="U295" i="2"/>
  <c r="V295" i="2" s="1"/>
  <c r="AA294" i="2"/>
  <c r="AC294" i="2" s="1"/>
  <c r="AD294" i="2" s="1"/>
  <c r="Y294" i="2"/>
  <c r="Z294" i="2" s="1"/>
  <c r="W294" i="2"/>
  <c r="X294" i="2" s="1"/>
  <c r="U294" i="2"/>
  <c r="V294" i="2" s="1"/>
  <c r="AA293" i="2"/>
  <c r="AB293" i="2" s="1"/>
  <c r="Y293" i="2"/>
  <c r="Z293" i="2" s="1"/>
  <c r="W293" i="2"/>
  <c r="X293" i="2" s="1"/>
  <c r="U293" i="2"/>
  <c r="V293" i="2" s="1"/>
  <c r="AA292" i="2"/>
  <c r="AC292" i="2" s="1"/>
  <c r="AD292" i="2" s="1"/>
  <c r="Y292" i="2"/>
  <c r="Z292" i="2" s="1"/>
  <c r="W292" i="2"/>
  <c r="X292" i="2" s="1"/>
  <c r="U292" i="2"/>
  <c r="V292" i="2" s="1"/>
  <c r="AA291" i="2"/>
  <c r="AB291" i="2" s="1"/>
  <c r="Y291" i="2"/>
  <c r="Z291" i="2" s="1"/>
  <c r="W291" i="2"/>
  <c r="X291" i="2" s="1"/>
  <c r="U291" i="2"/>
  <c r="V291" i="2" s="1"/>
  <c r="AA290" i="2"/>
  <c r="AC290" i="2" s="1"/>
  <c r="AD290" i="2" s="1"/>
  <c r="Y290" i="2"/>
  <c r="Z290" i="2" s="1"/>
  <c r="W290" i="2"/>
  <c r="X290" i="2" s="1"/>
  <c r="U290" i="2"/>
  <c r="V290" i="2" s="1"/>
  <c r="AA289" i="2"/>
  <c r="Y289" i="2"/>
  <c r="W289" i="2"/>
  <c r="U289" i="2"/>
  <c r="AA288" i="2"/>
  <c r="Y288" i="2"/>
  <c r="W288" i="2"/>
  <c r="U288" i="2"/>
  <c r="AB289" i="2"/>
  <c r="Z289" i="2"/>
  <c r="X289" i="2"/>
  <c r="V289" i="2"/>
  <c r="AB288" i="2"/>
  <c r="Z288" i="2"/>
  <c r="X288" i="2"/>
  <c r="V288" i="2"/>
  <c r="AA287" i="2"/>
  <c r="AB287" i="2" s="1"/>
  <c r="Y287" i="2"/>
  <c r="Z287" i="2" s="1"/>
  <c r="W287" i="2"/>
  <c r="X287" i="2" s="1"/>
  <c r="U287" i="2"/>
  <c r="V287" i="2" s="1"/>
  <c r="AA286" i="2"/>
  <c r="AC286" i="2" s="1"/>
  <c r="AD286" i="2" s="1"/>
  <c r="Y286" i="2"/>
  <c r="Z286" i="2" s="1"/>
  <c r="W286" i="2"/>
  <c r="X286" i="2" s="1"/>
  <c r="U286" i="2"/>
  <c r="V286" i="2" s="1"/>
  <c r="AA285" i="2"/>
  <c r="AB285" i="2" s="1"/>
  <c r="Y285" i="2"/>
  <c r="Z285" i="2" s="1"/>
  <c r="W285" i="2"/>
  <c r="X285" i="2" s="1"/>
  <c r="U285" i="2"/>
  <c r="V285" i="2" s="1"/>
  <c r="AA284" i="2"/>
  <c r="Y284" i="2"/>
  <c r="Z284" i="2" s="1"/>
  <c r="W284" i="2"/>
  <c r="U284" i="2"/>
  <c r="V284" i="2" s="1"/>
  <c r="AD275" i="2"/>
  <c r="AC275" i="2"/>
  <c r="AA275" i="2"/>
  <c r="AB275" i="2" s="1"/>
  <c r="Y275" i="2"/>
  <c r="Z275" i="2" s="1"/>
  <c r="W275" i="2"/>
  <c r="X275" i="2" s="1"/>
  <c r="U275" i="2"/>
  <c r="V275" i="2" s="1"/>
  <c r="AA269" i="2"/>
  <c r="Y269" i="2"/>
  <c r="Z269" i="2" s="1"/>
  <c r="W269" i="2"/>
  <c r="U269" i="2"/>
  <c r="V269" i="2" s="1"/>
  <c r="AB284" i="2"/>
  <c r="AC284" i="2"/>
  <c r="AD284" i="2" s="1"/>
  <c r="X284" i="2"/>
  <c r="AD269" i="2"/>
  <c r="AC269" i="2"/>
  <c r="AB269" i="2"/>
  <c r="X269" i="2"/>
  <c r="AD215" i="2"/>
  <c r="AA215" i="2"/>
  <c r="AC215" i="2" s="1"/>
  <c r="AE215" i="2" s="1"/>
  <c r="Y215" i="2"/>
  <c r="Z215" i="2" s="1"/>
  <c r="W215" i="2"/>
  <c r="X215" i="2" s="1"/>
  <c r="U215" i="2"/>
  <c r="V215" i="2" s="1"/>
  <c r="AD214" i="2"/>
  <c r="AA214" i="2"/>
  <c r="AB214" i="2" s="1"/>
  <c r="Y214" i="2"/>
  <c r="Z214" i="2" s="1"/>
  <c r="W214" i="2"/>
  <c r="X214" i="2" s="1"/>
  <c r="U214" i="2"/>
  <c r="V214" i="2" s="1"/>
  <c r="AD213" i="2"/>
  <c r="AA213" i="2"/>
  <c r="AC213" i="2" s="1"/>
  <c r="AE213" i="2" s="1"/>
  <c r="Y213" i="2"/>
  <c r="Z213" i="2" s="1"/>
  <c r="W213" i="2"/>
  <c r="X213" i="2" s="1"/>
  <c r="U213" i="2"/>
  <c r="V213" i="2" s="1"/>
  <c r="AD212" i="2"/>
  <c r="AA212" i="2"/>
  <c r="AB212" i="2" s="1"/>
  <c r="Y212" i="2"/>
  <c r="Z212" i="2" s="1"/>
  <c r="W212" i="2"/>
  <c r="X212" i="2" s="1"/>
  <c r="U212" i="2"/>
  <c r="V212" i="2" s="1"/>
  <c r="AD211" i="2"/>
  <c r="AA211" i="2"/>
  <c r="AC211" i="2" s="1"/>
  <c r="AE211" i="2" s="1"/>
  <c r="Y211" i="2"/>
  <c r="Z211" i="2" s="1"/>
  <c r="W211" i="2"/>
  <c r="X211" i="2" s="1"/>
  <c r="U211" i="2"/>
  <c r="V211" i="2" s="1"/>
  <c r="AD210" i="2"/>
  <c r="AA210" i="2"/>
  <c r="AB210" i="2" s="1"/>
  <c r="Y210" i="2"/>
  <c r="Z210" i="2" s="1"/>
  <c r="W210" i="2"/>
  <c r="X210" i="2" s="1"/>
  <c r="U210" i="2"/>
  <c r="V210" i="2" s="1"/>
  <c r="AD209" i="2"/>
  <c r="AA209" i="2"/>
  <c r="AC209" i="2" s="1"/>
  <c r="AE209" i="2" s="1"/>
  <c r="Y209" i="2"/>
  <c r="Z209" i="2" s="1"/>
  <c r="W209" i="2"/>
  <c r="X209" i="2" s="1"/>
  <c r="U209" i="2"/>
  <c r="V209" i="2" s="1"/>
  <c r="AD208" i="2"/>
  <c r="AA208" i="2"/>
  <c r="AB208" i="2" s="1"/>
  <c r="Y208" i="2"/>
  <c r="Z208" i="2" s="1"/>
  <c r="W208" i="2"/>
  <c r="X208" i="2" s="1"/>
  <c r="U208" i="2"/>
  <c r="V208" i="2" s="1"/>
  <c r="AD207" i="2"/>
  <c r="AA207" i="2"/>
  <c r="AC207" i="2" s="1"/>
  <c r="AE207" i="2" s="1"/>
  <c r="Y207" i="2"/>
  <c r="Z207" i="2" s="1"/>
  <c r="W207" i="2"/>
  <c r="X207" i="2" s="1"/>
  <c r="U207" i="2"/>
  <c r="V207" i="2" s="1"/>
  <c r="AD206" i="2"/>
  <c r="AA206" i="2"/>
  <c r="AB206" i="2" s="1"/>
  <c r="Y206" i="2"/>
  <c r="Z206" i="2" s="1"/>
  <c r="W206" i="2"/>
  <c r="X206" i="2" s="1"/>
  <c r="U206" i="2"/>
  <c r="V206" i="2" s="1"/>
  <c r="AD205" i="2"/>
  <c r="AA205" i="2"/>
  <c r="AC205" i="2" s="1"/>
  <c r="AE205" i="2" s="1"/>
  <c r="Y205" i="2"/>
  <c r="Z205" i="2" s="1"/>
  <c r="W205" i="2"/>
  <c r="X205" i="2" s="1"/>
  <c r="U205" i="2"/>
  <c r="V205" i="2" s="1"/>
  <c r="AD204" i="2"/>
  <c r="AA204" i="2"/>
  <c r="AB204" i="2" s="1"/>
  <c r="Y204" i="2"/>
  <c r="Z204" i="2" s="1"/>
  <c r="W204" i="2"/>
  <c r="X204" i="2" s="1"/>
  <c r="U204" i="2"/>
  <c r="V204" i="2" s="1"/>
  <c r="AA203" i="2"/>
  <c r="AB203" i="2" s="1"/>
  <c r="Y203" i="2"/>
  <c r="W203" i="2"/>
  <c r="U203" i="2"/>
  <c r="AD194" i="2"/>
  <c r="AC194" i="2"/>
  <c r="AE194" i="2" s="1"/>
  <c r="AB194" i="2"/>
  <c r="AA194" i="2"/>
  <c r="Z194" i="2"/>
  <c r="Y194" i="2"/>
  <c r="X194" i="2"/>
  <c r="W194" i="2"/>
  <c r="V194" i="2"/>
  <c r="U194" i="2"/>
  <c r="AA188" i="2"/>
  <c r="Y188" i="2"/>
  <c r="W188" i="2"/>
  <c r="U188" i="2"/>
  <c r="AD203" i="2"/>
  <c r="AC203" i="2"/>
  <c r="AE203" i="2" s="1"/>
  <c r="Z203" i="2"/>
  <c r="X203" i="2"/>
  <c r="V203" i="2"/>
  <c r="AD188" i="2"/>
  <c r="AC188" i="2"/>
  <c r="AE188" i="2" s="1"/>
  <c r="AB188" i="2"/>
  <c r="Z188" i="2"/>
  <c r="X188" i="2"/>
  <c r="V188" i="2"/>
  <c r="Z133" i="2"/>
  <c r="Z131" i="2"/>
  <c r="Z129" i="2"/>
  <c r="Z127" i="2"/>
  <c r="Z125" i="2"/>
  <c r="Z123" i="2"/>
  <c r="X132" i="2"/>
  <c r="X130" i="2"/>
  <c r="X128" i="2"/>
  <c r="X126" i="2"/>
  <c r="X124" i="2"/>
  <c r="X122" i="2"/>
  <c r="AD133" i="2"/>
  <c r="AA133" i="2"/>
  <c r="AC133" i="2" s="1"/>
  <c r="Y133" i="2"/>
  <c r="W133" i="2"/>
  <c r="U133" i="2"/>
  <c r="V133" i="2" s="1"/>
  <c r="AD132" i="2"/>
  <c r="AA132" i="2"/>
  <c r="AB132" i="2" s="1"/>
  <c r="Y132" i="2"/>
  <c r="Z132" i="2" s="1"/>
  <c r="W132" i="2"/>
  <c r="U132" i="2"/>
  <c r="V132" i="2" s="1"/>
  <c r="AD131" i="2"/>
  <c r="AA131" i="2"/>
  <c r="Y131" i="2"/>
  <c r="W131" i="2"/>
  <c r="X131" i="2" s="1"/>
  <c r="U131" i="2"/>
  <c r="V131" i="2" s="1"/>
  <c r="AD130" i="2"/>
  <c r="AA130" i="2"/>
  <c r="AB130" i="2" s="1"/>
  <c r="Y130" i="2"/>
  <c r="Z130" i="2" s="1"/>
  <c r="W130" i="2"/>
  <c r="U130" i="2"/>
  <c r="V130" i="2" s="1"/>
  <c r="AD129" i="2"/>
  <c r="AA129" i="2"/>
  <c r="Y129" i="2"/>
  <c r="W129" i="2"/>
  <c r="X129" i="2" s="1"/>
  <c r="U129" i="2"/>
  <c r="V129" i="2" s="1"/>
  <c r="AD128" i="2"/>
  <c r="AA128" i="2"/>
  <c r="AB128" i="2" s="1"/>
  <c r="Y128" i="2"/>
  <c r="Z128" i="2" s="1"/>
  <c r="W128" i="2"/>
  <c r="U128" i="2"/>
  <c r="V128" i="2" s="1"/>
  <c r="AD127" i="2"/>
  <c r="AA127" i="2"/>
  <c r="Y127" i="2"/>
  <c r="W127" i="2"/>
  <c r="X127" i="2" s="1"/>
  <c r="U127" i="2"/>
  <c r="V127" i="2" s="1"/>
  <c r="AD126" i="2"/>
  <c r="AA126" i="2"/>
  <c r="AB126" i="2" s="1"/>
  <c r="Y126" i="2"/>
  <c r="Z126" i="2" s="1"/>
  <c r="W126" i="2"/>
  <c r="U126" i="2"/>
  <c r="V126" i="2" s="1"/>
  <c r="AD125" i="2"/>
  <c r="AA125" i="2"/>
  <c r="Y125" i="2"/>
  <c r="W125" i="2"/>
  <c r="X125" i="2" s="1"/>
  <c r="U125" i="2"/>
  <c r="V125" i="2" s="1"/>
  <c r="AD124" i="2"/>
  <c r="AA124" i="2"/>
  <c r="AB124" i="2" s="1"/>
  <c r="Y124" i="2"/>
  <c r="Z124" i="2" s="1"/>
  <c r="W124" i="2"/>
  <c r="U124" i="2"/>
  <c r="V124" i="2" s="1"/>
  <c r="AD123" i="2"/>
  <c r="AA123" i="2"/>
  <c r="Y123" i="2"/>
  <c r="W123" i="2"/>
  <c r="X123" i="2" s="1"/>
  <c r="U123" i="2"/>
  <c r="V123" i="2" s="1"/>
  <c r="AD122" i="2"/>
  <c r="AA122" i="2"/>
  <c r="AB122" i="2" s="1"/>
  <c r="Y122" i="2"/>
  <c r="Z122" i="2" s="1"/>
  <c r="W122" i="2"/>
  <c r="U122" i="2"/>
  <c r="V122" i="2" s="1"/>
  <c r="AA121" i="2"/>
  <c r="Y121" i="2"/>
  <c r="W121" i="2"/>
  <c r="U121" i="2"/>
  <c r="AE112" i="2"/>
  <c r="AD112" i="2"/>
  <c r="AC112" i="2"/>
  <c r="AA112" i="2"/>
  <c r="AB112" i="2" s="1"/>
  <c r="Y112" i="2"/>
  <c r="Z112" i="2" s="1"/>
  <c r="W112" i="2"/>
  <c r="X112" i="2" s="1"/>
  <c r="U112" i="2"/>
  <c r="V112" i="2" s="1"/>
  <c r="AA106" i="2"/>
  <c r="AB106" i="2" s="1"/>
  <c r="Y106" i="2"/>
  <c r="X106" i="2"/>
  <c r="W106" i="2"/>
  <c r="U106" i="2"/>
  <c r="V106" i="2" s="1"/>
  <c r="AD121" i="2"/>
  <c r="AB121" i="2"/>
  <c r="AC121" i="2"/>
  <c r="AE121" i="2" s="1"/>
  <c r="Z121" i="2"/>
  <c r="X121" i="2"/>
  <c r="V121" i="2"/>
  <c r="AD106" i="2"/>
  <c r="AC106" i="2"/>
  <c r="AE106" i="2" s="1"/>
  <c r="Z106" i="2"/>
  <c r="AD29" i="2"/>
  <c r="AC29" i="2"/>
  <c r="AE29" i="2" s="1"/>
  <c r="AB29" i="2"/>
  <c r="AA29" i="2"/>
  <c r="Z29" i="2"/>
  <c r="Y29" i="2"/>
  <c r="X29" i="2"/>
  <c r="W29" i="2"/>
  <c r="V29" i="2"/>
  <c r="U29" i="2"/>
  <c r="U23" i="2"/>
  <c r="V23" i="2" s="1"/>
  <c r="Z23" i="2"/>
  <c r="Y23" i="2"/>
  <c r="AB23" i="2"/>
  <c r="AA23" i="2"/>
  <c r="AE23" i="2"/>
  <c r="AD23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A50" i="2"/>
  <c r="Y50" i="2"/>
  <c r="Z50" i="2" s="1"/>
  <c r="W50" i="2"/>
  <c r="X50" i="2" s="1"/>
  <c r="U50" i="2"/>
  <c r="V50" i="2" s="1"/>
  <c r="AA49" i="2"/>
  <c r="Y49" i="2"/>
  <c r="Z49" i="2" s="1"/>
  <c r="W49" i="2"/>
  <c r="X49" i="2" s="1"/>
  <c r="U49" i="2"/>
  <c r="V49" i="2" s="1"/>
  <c r="AA48" i="2"/>
  <c r="Y48" i="2"/>
  <c r="Z48" i="2" s="1"/>
  <c r="W48" i="2"/>
  <c r="X48" i="2" s="1"/>
  <c r="U48" i="2"/>
  <c r="V48" i="2" s="1"/>
  <c r="AA47" i="2"/>
  <c r="AB47" i="2" s="1"/>
  <c r="Y47" i="2"/>
  <c r="Z47" i="2" s="1"/>
  <c r="W47" i="2"/>
  <c r="X47" i="2" s="1"/>
  <c r="U47" i="2"/>
  <c r="V47" i="2" s="1"/>
  <c r="AA46" i="2"/>
  <c r="AB46" i="2" s="1"/>
  <c r="Y46" i="2"/>
  <c r="Z46" i="2" s="1"/>
  <c r="W46" i="2"/>
  <c r="X46" i="2" s="1"/>
  <c r="U46" i="2"/>
  <c r="V46" i="2" s="1"/>
  <c r="AA45" i="2"/>
  <c r="AB45" i="2" s="1"/>
  <c r="Y45" i="2"/>
  <c r="Z45" i="2" s="1"/>
  <c r="W45" i="2"/>
  <c r="X45" i="2" s="1"/>
  <c r="U45" i="2"/>
  <c r="V45" i="2" s="1"/>
  <c r="AA44" i="2"/>
  <c r="AB44" i="2" s="1"/>
  <c r="Y44" i="2"/>
  <c r="Z44" i="2" s="1"/>
  <c r="W44" i="2"/>
  <c r="X44" i="2" s="1"/>
  <c r="U44" i="2"/>
  <c r="V44" i="2" s="1"/>
  <c r="AA43" i="2"/>
  <c r="AB43" i="2" s="1"/>
  <c r="Y43" i="2"/>
  <c r="Z43" i="2" s="1"/>
  <c r="W43" i="2"/>
  <c r="X43" i="2" s="1"/>
  <c r="U43" i="2"/>
  <c r="V43" i="2" s="1"/>
  <c r="AA42" i="2"/>
  <c r="AB42" i="2" s="1"/>
  <c r="Y42" i="2"/>
  <c r="Z42" i="2" s="1"/>
  <c r="W42" i="2"/>
  <c r="X42" i="2" s="1"/>
  <c r="U42" i="2"/>
  <c r="V42" i="2" s="1"/>
  <c r="AA41" i="2"/>
  <c r="AB41" i="2" s="1"/>
  <c r="Y41" i="2"/>
  <c r="Z41" i="2" s="1"/>
  <c r="W41" i="2"/>
  <c r="X41" i="2" s="1"/>
  <c r="U41" i="2"/>
  <c r="V41" i="2" s="1"/>
  <c r="AA40" i="2"/>
  <c r="AB40" i="2" s="1"/>
  <c r="Y40" i="2"/>
  <c r="Z40" i="2" s="1"/>
  <c r="W40" i="2"/>
  <c r="X40" i="2" s="1"/>
  <c r="U40" i="2"/>
  <c r="V40" i="2" s="1"/>
  <c r="AA39" i="2"/>
  <c r="AB39" i="2" s="1"/>
  <c r="Y39" i="2"/>
  <c r="Z39" i="2" s="1"/>
  <c r="W39" i="2"/>
  <c r="X39" i="2" s="1"/>
  <c r="U39" i="2"/>
  <c r="V39" i="2" s="1"/>
  <c r="AA38" i="2"/>
  <c r="AC38" i="2" s="1"/>
  <c r="AE38" i="2" s="1"/>
  <c r="Y38" i="2"/>
  <c r="W38" i="2"/>
  <c r="U38" i="2"/>
  <c r="X23" i="2"/>
  <c r="W23" i="2"/>
  <c r="AB38" i="2"/>
  <c r="Z38" i="2"/>
  <c r="X38" i="2"/>
  <c r="V38" i="2"/>
  <c r="AC23" i="2"/>
  <c r="W951" i="1"/>
  <c r="X951" i="1" s="1"/>
  <c r="U951" i="1"/>
  <c r="V951" i="1" s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W950" i="1"/>
  <c r="U950" i="1"/>
  <c r="W949" i="1"/>
  <c r="U949" i="1"/>
  <c r="X950" i="1"/>
  <c r="V950" i="1"/>
  <c r="X949" i="1"/>
  <c r="V949" i="1"/>
  <c r="W948" i="1"/>
  <c r="X948" i="1" s="1"/>
  <c r="U948" i="1"/>
  <c r="V948" i="1" s="1"/>
  <c r="X947" i="1"/>
  <c r="W947" i="1"/>
  <c r="Y947" i="1" s="1"/>
  <c r="V947" i="1"/>
  <c r="U947" i="1"/>
  <c r="W946" i="1"/>
  <c r="X946" i="1" s="1"/>
  <c r="U946" i="1"/>
  <c r="V946" i="1" s="1"/>
  <c r="X945" i="1"/>
  <c r="W945" i="1"/>
  <c r="Y945" i="1" s="1"/>
  <c r="V945" i="1"/>
  <c r="U945" i="1"/>
  <c r="W944" i="1"/>
  <c r="X944" i="1" s="1"/>
  <c r="U944" i="1"/>
  <c r="V944" i="1" s="1"/>
  <c r="X943" i="1"/>
  <c r="W943" i="1"/>
  <c r="Y943" i="1" s="1"/>
  <c r="V943" i="1"/>
  <c r="U943" i="1"/>
  <c r="W942" i="1"/>
  <c r="U942" i="1"/>
  <c r="Y942" i="1"/>
  <c r="Y940" i="1"/>
  <c r="Y939" i="1"/>
  <c r="Y938" i="1"/>
  <c r="Y937" i="1"/>
  <c r="Y941" i="1"/>
  <c r="W941" i="1"/>
  <c r="U941" i="1"/>
  <c r="X941" i="1"/>
  <c r="V941" i="1"/>
  <c r="W940" i="1"/>
  <c r="X940" i="1" s="1"/>
  <c r="U940" i="1"/>
  <c r="V940" i="1" s="1"/>
  <c r="X939" i="1"/>
  <c r="W939" i="1"/>
  <c r="V939" i="1"/>
  <c r="U939" i="1"/>
  <c r="W938" i="1"/>
  <c r="X938" i="1" s="1"/>
  <c r="U938" i="1"/>
  <c r="V938" i="1" s="1"/>
  <c r="W937" i="1"/>
  <c r="U937" i="1"/>
  <c r="X928" i="1"/>
  <c r="W928" i="1"/>
  <c r="Y928" i="1" s="1"/>
  <c r="V928" i="1"/>
  <c r="U928" i="1"/>
  <c r="W922" i="1"/>
  <c r="U922" i="1"/>
  <c r="X870" i="1"/>
  <c r="W870" i="1"/>
  <c r="Y870" i="1" s="1"/>
  <c r="V870" i="1"/>
  <c r="U870" i="1"/>
  <c r="W869" i="1"/>
  <c r="X869" i="1" s="1"/>
  <c r="U869" i="1"/>
  <c r="V869" i="1" s="1"/>
  <c r="X868" i="1"/>
  <c r="W868" i="1"/>
  <c r="Y868" i="1" s="1"/>
  <c r="V868" i="1"/>
  <c r="U868" i="1"/>
  <c r="W867" i="1"/>
  <c r="X867" i="1" s="1"/>
  <c r="U867" i="1"/>
  <c r="V867" i="1" s="1"/>
  <c r="X866" i="1"/>
  <c r="W866" i="1"/>
  <c r="Y866" i="1" s="1"/>
  <c r="V866" i="1"/>
  <c r="U866" i="1"/>
  <c r="W865" i="1"/>
  <c r="X865" i="1" s="1"/>
  <c r="U865" i="1"/>
  <c r="V865" i="1" s="1"/>
  <c r="X864" i="1"/>
  <c r="W864" i="1"/>
  <c r="Y864" i="1" s="1"/>
  <c r="V864" i="1"/>
  <c r="U864" i="1"/>
  <c r="W863" i="1"/>
  <c r="X863" i="1" s="1"/>
  <c r="U863" i="1"/>
  <c r="V863" i="1" s="1"/>
  <c r="X862" i="1"/>
  <c r="W862" i="1"/>
  <c r="Y862" i="1" s="1"/>
  <c r="V862" i="1"/>
  <c r="U862" i="1"/>
  <c r="W861" i="1"/>
  <c r="X861" i="1" s="1"/>
  <c r="U861" i="1"/>
  <c r="V861" i="1" s="1"/>
  <c r="X860" i="1"/>
  <c r="W860" i="1"/>
  <c r="Y860" i="1" s="1"/>
  <c r="V860" i="1"/>
  <c r="U860" i="1"/>
  <c r="W859" i="1"/>
  <c r="X859" i="1" s="1"/>
  <c r="U859" i="1"/>
  <c r="V859" i="1" s="1"/>
  <c r="W858" i="1"/>
  <c r="U858" i="1"/>
  <c r="X849" i="1"/>
  <c r="W849" i="1"/>
  <c r="Y849" i="1" s="1"/>
  <c r="V849" i="1"/>
  <c r="U849" i="1"/>
  <c r="W843" i="1"/>
  <c r="U843" i="1"/>
  <c r="Z707" i="1"/>
  <c r="X707" i="1"/>
  <c r="W707" i="1"/>
  <c r="Y707" i="1" s="1"/>
  <c r="AA707" i="1" s="1"/>
  <c r="V707" i="1"/>
  <c r="U707" i="1"/>
  <c r="Z706" i="1"/>
  <c r="W706" i="1"/>
  <c r="X706" i="1" s="1"/>
  <c r="U706" i="1"/>
  <c r="V706" i="1" s="1"/>
  <c r="Z705" i="1"/>
  <c r="X705" i="1"/>
  <c r="W705" i="1"/>
  <c r="Y705" i="1" s="1"/>
  <c r="AA705" i="1" s="1"/>
  <c r="V705" i="1"/>
  <c r="U705" i="1"/>
  <c r="Z704" i="1"/>
  <c r="W704" i="1"/>
  <c r="X704" i="1" s="1"/>
  <c r="U704" i="1"/>
  <c r="V704" i="1" s="1"/>
  <c r="Z703" i="1"/>
  <c r="X703" i="1"/>
  <c r="W703" i="1"/>
  <c r="Y703" i="1" s="1"/>
  <c r="AA703" i="1" s="1"/>
  <c r="V703" i="1"/>
  <c r="U703" i="1"/>
  <c r="Z702" i="1"/>
  <c r="W702" i="1"/>
  <c r="X702" i="1" s="1"/>
  <c r="U702" i="1"/>
  <c r="V702" i="1" s="1"/>
  <c r="Z701" i="1"/>
  <c r="X701" i="1"/>
  <c r="W701" i="1"/>
  <c r="Y701" i="1" s="1"/>
  <c r="AA701" i="1" s="1"/>
  <c r="V701" i="1"/>
  <c r="U701" i="1"/>
  <c r="Z700" i="1"/>
  <c r="W700" i="1"/>
  <c r="X700" i="1" s="1"/>
  <c r="U700" i="1"/>
  <c r="V700" i="1" s="1"/>
  <c r="Z699" i="1"/>
  <c r="X699" i="1"/>
  <c r="W699" i="1"/>
  <c r="Y699" i="1" s="1"/>
  <c r="AA699" i="1" s="1"/>
  <c r="V699" i="1"/>
  <c r="U699" i="1"/>
  <c r="Z698" i="1"/>
  <c r="W698" i="1"/>
  <c r="X698" i="1" s="1"/>
  <c r="U698" i="1"/>
  <c r="V698" i="1" s="1"/>
  <c r="Z697" i="1"/>
  <c r="X697" i="1"/>
  <c r="W697" i="1"/>
  <c r="Y697" i="1" s="1"/>
  <c r="AA697" i="1" s="1"/>
  <c r="V697" i="1"/>
  <c r="U697" i="1"/>
  <c r="Z696" i="1"/>
  <c r="W696" i="1"/>
  <c r="X696" i="1" s="1"/>
  <c r="U696" i="1"/>
  <c r="V696" i="1" s="1"/>
  <c r="W695" i="1"/>
  <c r="U695" i="1"/>
  <c r="Z686" i="1"/>
  <c r="X686" i="1"/>
  <c r="W686" i="1"/>
  <c r="Y686" i="1" s="1"/>
  <c r="AA686" i="1" s="1"/>
  <c r="V686" i="1"/>
  <c r="U686" i="1"/>
  <c r="W680" i="1"/>
  <c r="U680" i="1"/>
  <c r="Z625" i="1"/>
  <c r="X625" i="1"/>
  <c r="W625" i="1"/>
  <c r="Y625" i="1" s="1"/>
  <c r="AA625" i="1" s="1"/>
  <c r="V625" i="1"/>
  <c r="U625" i="1"/>
  <c r="Z624" i="1"/>
  <c r="W624" i="1"/>
  <c r="X624" i="1" s="1"/>
  <c r="U624" i="1"/>
  <c r="V624" i="1" s="1"/>
  <c r="Z623" i="1"/>
  <c r="X623" i="1"/>
  <c r="W623" i="1"/>
  <c r="Y623" i="1" s="1"/>
  <c r="AA623" i="1" s="1"/>
  <c r="V623" i="1"/>
  <c r="U623" i="1"/>
  <c r="Z622" i="1"/>
  <c r="W622" i="1"/>
  <c r="X622" i="1" s="1"/>
  <c r="U622" i="1"/>
  <c r="V622" i="1" s="1"/>
  <c r="Z621" i="1"/>
  <c r="X621" i="1"/>
  <c r="W621" i="1"/>
  <c r="Y621" i="1" s="1"/>
  <c r="AA621" i="1" s="1"/>
  <c r="V621" i="1"/>
  <c r="U621" i="1"/>
  <c r="Z620" i="1"/>
  <c r="W620" i="1"/>
  <c r="X620" i="1" s="1"/>
  <c r="U620" i="1"/>
  <c r="V620" i="1" s="1"/>
  <c r="Z619" i="1"/>
  <c r="X619" i="1"/>
  <c r="W619" i="1"/>
  <c r="Y619" i="1" s="1"/>
  <c r="AA619" i="1" s="1"/>
  <c r="V619" i="1"/>
  <c r="U619" i="1"/>
  <c r="Z618" i="1"/>
  <c r="W618" i="1"/>
  <c r="X618" i="1" s="1"/>
  <c r="U618" i="1"/>
  <c r="V618" i="1" s="1"/>
  <c r="Z617" i="1"/>
  <c r="X617" i="1"/>
  <c r="W617" i="1"/>
  <c r="Y617" i="1" s="1"/>
  <c r="AA617" i="1" s="1"/>
  <c r="V617" i="1"/>
  <c r="U617" i="1"/>
  <c r="Z616" i="1"/>
  <c r="W616" i="1"/>
  <c r="X616" i="1" s="1"/>
  <c r="U616" i="1"/>
  <c r="V616" i="1" s="1"/>
  <c r="Z615" i="1"/>
  <c r="X615" i="1"/>
  <c r="W615" i="1"/>
  <c r="Y615" i="1" s="1"/>
  <c r="AA615" i="1" s="1"/>
  <c r="V615" i="1"/>
  <c r="U615" i="1"/>
  <c r="Z614" i="1"/>
  <c r="W614" i="1"/>
  <c r="X614" i="1" s="1"/>
  <c r="U614" i="1"/>
  <c r="V614" i="1" s="1"/>
  <c r="W613" i="1"/>
  <c r="U613" i="1"/>
  <c r="Z604" i="1"/>
  <c r="X604" i="1"/>
  <c r="W604" i="1"/>
  <c r="Y604" i="1" s="1"/>
  <c r="AA604" i="1" s="1"/>
  <c r="V604" i="1"/>
  <c r="U604" i="1"/>
  <c r="W598" i="1"/>
  <c r="U598" i="1"/>
  <c r="Z460" i="1"/>
  <c r="X460" i="1"/>
  <c r="W460" i="1"/>
  <c r="Y460" i="1" s="1"/>
  <c r="V460" i="1"/>
  <c r="U460" i="1"/>
  <c r="Z459" i="1"/>
  <c r="W459" i="1"/>
  <c r="X459" i="1" s="1"/>
  <c r="U459" i="1"/>
  <c r="V459" i="1" s="1"/>
  <c r="Z458" i="1"/>
  <c r="X458" i="1"/>
  <c r="W458" i="1"/>
  <c r="Y458" i="1" s="1"/>
  <c r="AA458" i="1" s="1"/>
  <c r="V458" i="1"/>
  <c r="U458" i="1"/>
  <c r="Z457" i="1"/>
  <c r="W457" i="1"/>
  <c r="X457" i="1" s="1"/>
  <c r="U457" i="1"/>
  <c r="V457" i="1" s="1"/>
  <c r="Z456" i="1"/>
  <c r="X456" i="1"/>
  <c r="W456" i="1"/>
  <c r="Y456" i="1" s="1"/>
  <c r="AA456" i="1" s="1"/>
  <c r="V456" i="1"/>
  <c r="U456" i="1"/>
  <c r="Z455" i="1"/>
  <c r="W455" i="1"/>
  <c r="X455" i="1" s="1"/>
  <c r="U455" i="1"/>
  <c r="V455" i="1" s="1"/>
  <c r="Z454" i="1"/>
  <c r="X454" i="1"/>
  <c r="W454" i="1"/>
  <c r="Y454" i="1" s="1"/>
  <c r="AA454" i="1" s="1"/>
  <c r="V454" i="1"/>
  <c r="U454" i="1"/>
  <c r="Z453" i="1"/>
  <c r="W453" i="1"/>
  <c r="X453" i="1" s="1"/>
  <c r="U453" i="1"/>
  <c r="V453" i="1" s="1"/>
  <c r="Z452" i="1"/>
  <c r="X452" i="1"/>
  <c r="W452" i="1"/>
  <c r="Y452" i="1" s="1"/>
  <c r="AA452" i="1" s="1"/>
  <c r="V452" i="1"/>
  <c r="U452" i="1"/>
  <c r="Z451" i="1"/>
  <c r="W451" i="1"/>
  <c r="X451" i="1" s="1"/>
  <c r="U451" i="1"/>
  <c r="V451" i="1" s="1"/>
  <c r="Z450" i="1"/>
  <c r="X450" i="1"/>
  <c r="W450" i="1"/>
  <c r="Y450" i="1" s="1"/>
  <c r="AA450" i="1" s="1"/>
  <c r="V450" i="1"/>
  <c r="U450" i="1"/>
  <c r="Z449" i="1"/>
  <c r="W449" i="1"/>
  <c r="X449" i="1" s="1"/>
  <c r="U449" i="1"/>
  <c r="V449" i="1" s="1"/>
  <c r="W448" i="1"/>
  <c r="U448" i="1"/>
  <c r="W439" i="1"/>
  <c r="U439" i="1"/>
  <c r="W433" i="1"/>
  <c r="U433" i="1"/>
  <c r="Y922" i="1"/>
  <c r="Y858" i="1"/>
  <c r="Y843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Z769" i="1"/>
  <c r="Y769" i="1"/>
  <c r="AA769" i="1" s="1"/>
  <c r="Y763" i="1"/>
  <c r="AA763" i="1" s="1"/>
  <c r="Z695" i="1"/>
  <c r="Y695" i="1"/>
  <c r="Z680" i="1"/>
  <c r="Y680" i="1"/>
  <c r="AA680" i="1" s="1"/>
  <c r="Z613" i="1"/>
  <c r="Y613" i="1"/>
  <c r="AA613" i="1" s="1"/>
  <c r="Z598" i="1"/>
  <c r="Y598" i="1"/>
  <c r="AA598" i="1" s="1"/>
  <c r="Z543" i="1"/>
  <c r="Y543" i="1"/>
  <c r="AA543" i="1" s="1"/>
  <c r="Z542" i="1"/>
  <c r="Y542" i="1"/>
  <c r="Z541" i="1"/>
  <c r="Y541" i="1"/>
  <c r="Z540" i="1"/>
  <c r="Y540" i="1"/>
  <c r="Z539" i="1"/>
  <c r="Y539" i="1"/>
  <c r="Z538" i="1"/>
  <c r="Y538" i="1"/>
  <c r="Z537" i="1"/>
  <c r="Y537" i="1"/>
  <c r="Z536" i="1"/>
  <c r="Y536" i="1"/>
  <c r="Z535" i="1"/>
  <c r="Y535" i="1"/>
  <c r="Z534" i="1"/>
  <c r="Y534" i="1"/>
  <c r="Z533" i="1"/>
  <c r="Y533" i="1"/>
  <c r="AA533" i="1" s="1"/>
  <c r="Z532" i="1"/>
  <c r="Y532" i="1"/>
  <c r="AA532" i="1" s="1"/>
  <c r="Z531" i="1"/>
  <c r="Y531" i="1"/>
  <c r="Z522" i="1"/>
  <c r="Y522" i="1"/>
  <c r="AA522" i="1" s="1"/>
  <c r="Z516" i="1"/>
  <c r="Y516" i="1"/>
  <c r="AA516" i="1" s="1"/>
  <c r="Z448" i="1"/>
  <c r="Y448" i="1"/>
  <c r="Z439" i="1"/>
  <c r="Y439" i="1"/>
  <c r="AA439" i="1" s="1"/>
  <c r="Z433" i="1"/>
  <c r="Y433" i="1"/>
  <c r="AA433" i="1" s="1"/>
  <c r="Z377" i="1"/>
  <c r="AA377" i="1" s="1"/>
  <c r="Z378" i="1"/>
  <c r="X378" i="1"/>
  <c r="W378" i="1"/>
  <c r="Y378" i="1" s="1"/>
  <c r="V378" i="1"/>
  <c r="U378" i="1"/>
  <c r="W377" i="1"/>
  <c r="X377" i="1" s="1"/>
  <c r="U377" i="1"/>
  <c r="V377" i="1" s="1"/>
  <c r="Z376" i="1"/>
  <c r="X376" i="1"/>
  <c r="W376" i="1"/>
  <c r="Y376" i="1" s="1"/>
  <c r="AA376" i="1" s="1"/>
  <c r="V376" i="1"/>
  <c r="U376" i="1"/>
  <c r="Z375" i="1"/>
  <c r="W375" i="1"/>
  <c r="X375" i="1" s="1"/>
  <c r="U375" i="1"/>
  <c r="V375" i="1" s="1"/>
  <c r="Z374" i="1"/>
  <c r="X374" i="1"/>
  <c r="W374" i="1"/>
  <c r="Y374" i="1" s="1"/>
  <c r="AA374" i="1" s="1"/>
  <c r="V374" i="1"/>
  <c r="U374" i="1"/>
  <c r="Z373" i="1"/>
  <c r="W373" i="1"/>
  <c r="X373" i="1" s="1"/>
  <c r="U373" i="1"/>
  <c r="V373" i="1" s="1"/>
  <c r="Z372" i="1"/>
  <c r="X372" i="1"/>
  <c r="W372" i="1"/>
  <c r="Y372" i="1" s="1"/>
  <c r="AA372" i="1" s="1"/>
  <c r="V372" i="1"/>
  <c r="U372" i="1"/>
  <c r="Z371" i="1"/>
  <c r="W371" i="1"/>
  <c r="X371" i="1" s="1"/>
  <c r="U371" i="1"/>
  <c r="V371" i="1" s="1"/>
  <c r="Z370" i="1"/>
  <c r="X370" i="1"/>
  <c r="W370" i="1"/>
  <c r="Y370" i="1" s="1"/>
  <c r="AA370" i="1" s="1"/>
  <c r="V370" i="1"/>
  <c r="U370" i="1"/>
  <c r="Z369" i="1"/>
  <c r="W369" i="1"/>
  <c r="X369" i="1" s="1"/>
  <c r="U369" i="1"/>
  <c r="V369" i="1" s="1"/>
  <c r="Z368" i="1"/>
  <c r="X368" i="1"/>
  <c r="W368" i="1"/>
  <c r="Y368" i="1" s="1"/>
  <c r="AA368" i="1" s="1"/>
  <c r="V368" i="1"/>
  <c r="U368" i="1"/>
  <c r="Z367" i="1"/>
  <c r="W367" i="1"/>
  <c r="X367" i="1" s="1"/>
  <c r="U367" i="1"/>
  <c r="V367" i="1" s="1"/>
  <c r="W366" i="1"/>
  <c r="U366" i="1"/>
  <c r="W357" i="1"/>
  <c r="U357" i="1"/>
  <c r="Z366" i="1"/>
  <c r="Y366" i="1"/>
  <c r="AA366" i="1" s="1"/>
  <c r="Z357" i="1"/>
  <c r="Y357" i="1"/>
  <c r="AA357" i="1" s="1"/>
  <c r="Z351" i="1"/>
  <c r="Y351" i="1"/>
  <c r="AA351" i="1" s="1"/>
  <c r="W351" i="1"/>
  <c r="U351" i="1"/>
  <c r="Z296" i="1"/>
  <c r="X296" i="1"/>
  <c r="W296" i="1"/>
  <c r="Y296" i="1" s="1"/>
  <c r="V296" i="1"/>
  <c r="U296" i="1"/>
  <c r="Z295" i="1"/>
  <c r="W295" i="1"/>
  <c r="X295" i="1" s="1"/>
  <c r="U295" i="1"/>
  <c r="V295" i="1" s="1"/>
  <c r="Z294" i="1"/>
  <c r="X294" i="1"/>
  <c r="W294" i="1"/>
  <c r="Y294" i="1" s="1"/>
  <c r="AA294" i="1" s="1"/>
  <c r="V294" i="1"/>
  <c r="U294" i="1"/>
  <c r="Z293" i="1"/>
  <c r="W293" i="1"/>
  <c r="X293" i="1" s="1"/>
  <c r="U293" i="1"/>
  <c r="V293" i="1" s="1"/>
  <c r="Z292" i="1"/>
  <c r="X292" i="1"/>
  <c r="W292" i="1"/>
  <c r="Y292" i="1" s="1"/>
  <c r="AA292" i="1" s="1"/>
  <c r="V292" i="1"/>
  <c r="U292" i="1"/>
  <c r="Z291" i="1"/>
  <c r="W291" i="1"/>
  <c r="X291" i="1" s="1"/>
  <c r="U291" i="1"/>
  <c r="V291" i="1" s="1"/>
  <c r="Z290" i="1"/>
  <c r="X290" i="1"/>
  <c r="W290" i="1"/>
  <c r="Y290" i="1" s="1"/>
  <c r="AA290" i="1" s="1"/>
  <c r="V290" i="1"/>
  <c r="U290" i="1"/>
  <c r="Z289" i="1"/>
  <c r="W289" i="1"/>
  <c r="X289" i="1" s="1"/>
  <c r="U289" i="1"/>
  <c r="V289" i="1" s="1"/>
  <c r="Z288" i="1"/>
  <c r="X288" i="1"/>
  <c r="W288" i="1"/>
  <c r="Y288" i="1" s="1"/>
  <c r="AA288" i="1" s="1"/>
  <c r="V288" i="1"/>
  <c r="U288" i="1"/>
  <c r="Z287" i="1"/>
  <c r="W287" i="1"/>
  <c r="X287" i="1" s="1"/>
  <c r="U287" i="1"/>
  <c r="V287" i="1" s="1"/>
  <c r="Z286" i="1"/>
  <c r="X286" i="1"/>
  <c r="W286" i="1"/>
  <c r="Y286" i="1" s="1"/>
  <c r="AA286" i="1" s="1"/>
  <c r="V286" i="1"/>
  <c r="U286" i="1"/>
  <c r="Z285" i="1"/>
  <c r="W285" i="1"/>
  <c r="X285" i="1" s="1"/>
  <c r="U285" i="1"/>
  <c r="V285" i="1" s="1"/>
  <c r="Z284" i="1"/>
  <c r="Y284" i="1"/>
  <c r="W284" i="1"/>
  <c r="U284" i="1"/>
  <c r="V275" i="1"/>
  <c r="Z275" i="1"/>
  <c r="AA275" i="1"/>
  <c r="AA269" i="1"/>
  <c r="Z269" i="1"/>
  <c r="Y269" i="1"/>
  <c r="W269" i="1"/>
  <c r="U269" i="1"/>
  <c r="U275" i="1"/>
  <c r="V269" i="1"/>
  <c r="X269" i="1"/>
  <c r="X275" i="1"/>
  <c r="W275" i="1"/>
  <c r="Y214" i="1"/>
  <c r="W214" i="1"/>
  <c r="X214" i="1" s="1"/>
  <c r="U214" i="1"/>
  <c r="V214" i="1" s="1"/>
  <c r="Y213" i="1"/>
  <c r="Z213" i="1" s="1"/>
  <c r="W213" i="1"/>
  <c r="X213" i="1" s="1"/>
  <c r="U213" i="1"/>
  <c r="V213" i="1" s="1"/>
  <c r="Y212" i="1"/>
  <c r="Z212" i="1" s="1"/>
  <c r="W212" i="1"/>
  <c r="X212" i="1" s="1"/>
  <c r="U212" i="1"/>
  <c r="V212" i="1" s="1"/>
  <c r="Y211" i="1"/>
  <c r="Z211" i="1" s="1"/>
  <c r="W211" i="1"/>
  <c r="X211" i="1" s="1"/>
  <c r="U211" i="1"/>
  <c r="V211" i="1" s="1"/>
  <c r="Y210" i="1"/>
  <c r="Z210" i="1" s="1"/>
  <c r="W210" i="1"/>
  <c r="X210" i="1" s="1"/>
  <c r="U210" i="1"/>
  <c r="V210" i="1" s="1"/>
  <c r="Y209" i="1"/>
  <c r="Z209" i="1" s="1"/>
  <c r="W209" i="1"/>
  <c r="X209" i="1" s="1"/>
  <c r="U209" i="1"/>
  <c r="V209" i="1" s="1"/>
  <c r="Y208" i="1"/>
  <c r="Z208" i="1" s="1"/>
  <c r="W208" i="1"/>
  <c r="X208" i="1" s="1"/>
  <c r="U208" i="1"/>
  <c r="V208" i="1" s="1"/>
  <c r="Y207" i="1"/>
  <c r="Z207" i="1" s="1"/>
  <c r="W207" i="1"/>
  <c r="X207" i="1" s="1"/>
  <c r="U207" i="1"/>
  <c r="V207" i="1" s="1"/>
  <c r="Y206" i="1"/>
  <c r="Z206" i="1" s="1"/>
  <c r="W206" i="1"/>
  <c r="X206" i="1" s="1"/>
  <c r="U206" i="1"/>
  <c r="V206" i="1" s="1"/>
  <c r="Y205" i="1"/>
  <c r="Z205" i="1" s="1"/>
  <c r="W205" i="1"/>
  <c r="X205" i="1" s="1"/>
  <c r="U205" i="1"/>
  <c r="V205" i="1" s="1"/>
  <c r="Y204" i="1"/>
  <c r="Z204" i="1" s="1"/>
  <c r="W204" i="1"/>
  <c r="X204" i="1" s="1"/>
  <c r="U204" i="1"/>
  <c r="V204" i="1" s="1"/>
  <c r="Y203" i="1"/>
  <c r="Z203" i="1" s="1"/>
  <c r="W203" i="1"/>
  <c r="X203" i="1" s="1"/>
  <c r="U203" i="1"/>
  <c r="V203" i="1" s="1"/>
  <c r="W202" i="1"/>
  <c r="U202" i="1"/>
  <c r="W193" i="1"/>
  <c r="U193" i="1"/>
  <c r="W187" i="1"/>
  <c r="U187" i="1"/>
  <c r="X942" i="1"/>
  <c r="V942" i="1"/>
  <c r="X937" i="1"/>
  <c r="V937" i="1"/>
  <c r="X922" i="1"/>
  <c r="V922" i="1"/>
  <c r="X858" i="1"/>
  <c r="V858" i="1"/>
  <c r="X843" i="1"/>
  <c r="V843" i="1"/>
  <c r="W790" i="1"/>
  <c r="X790" i="1" s="1"/>
  <c r="U790" i="1"/>
  <c r="V790" i="1" s="1"/>
  <c r="W789" i="1"/>
  <c r="X789" i="1" s="1"/>
  <c r="U789" i="1"/>
  <c r="V789" i="1" s="1"/>
  <c r="W788" i="1"/>
  <c r="X788" i="1" s="1"/>
  <c r="U788" i="1"/>
  <c r="V788" i="1" s="1"/>
  <c r="W787" i="1"/>
  <c r="X787" i="1" s="1"/>
  <c r="U787" i="1"/>
  <c r="V787" i="1" s="1"/>
  <c r="W786" i="1"/>
  <c r="X786" i="1" s="1"/>
  <c r="U786" i="1"/>
  <c r="V786" i="1" s="1"/>
  <c r="W785" i="1"/>
  <c r="X785" i="1" s="1"/>
  <c r="U785" i="1"/>
  <c r="V785" i="1" s="1"/>
  <c r="W784" i="1"/>
  <c r="X784" i="1" s="1"/>
  <c r="U784" i="1"/>
  <c r="V784" i="1" s="1"/>
  <c r="W783" i="1"/>
  <c r="X783" i="1" s="1"/>
  <c r="U783" i="1"/>
  <c r="V783" i="1" s="1"/>
  <c r="W782" i="1"/>
  <c r="X782" i="1" s="1"/>
  <c r="U782" i="1"/>
  <c r="V782" i="1" s="1"/>
  <c r="W781" i="1"/>
  <c r="X781" i="1" s="1"/>
  <c r="U781" i="1"/>
  <c r="V781" i="1" s="1"/>
  <c r="W780" i="1"/>
  <c r="X780" i="1" s="1"/>
  <c r="U780" i="1"/>
  <c r="V780" i="1" s="1"/>
  <c r="W779" i="1"/>
  <c r="X779" i="1" s="1"/>
  <c r="U779" i="1"/>
  <c r="V779" i="1" s="1"/>
  <c r="W778" i="1"/>
  <c r="X778" i="1" s="1"/>
  <c r="U778" i="1"/>
  <c r="V778" i="1" s="1"/>
  <c r="W769" i="1"/>
  <c r="X769" i="1" s="1"/>
  <c r="U769" i="1"/>
  <c r="V769" i="1" s="1"/>
  <c r="W763" i="1"/>
  <c r="X763" i="1" s="1"/>
  <c r="U763" i="1"/>
  <c r="V763" i="1" s="1"/>
  <c r="X695" i="1"/>
  <c r="V695" i="1"/>
  <c r="X680" i="1"/>
  <c r="V680" i="1"/>
  <c r="X613" i="1"/>
  <c r="V613" i="1"/>
  <c r="X598" i="1"/>
  <c r="V598" i="1"/>
  <c r="W543" i="1"/>
  <c r="X543" i="1" s="1"/>
  <c r="U543" i="1"/>
  <c r="V543" i="1" s="1"/>
  <c r="W542" i="1"/>
  <c r="X542" i="1" s="1"/>
  <c r="U542" i="1"/>
  <c r="V542" i="1" s="1"/>
  <c r="W541" i="1"/>
  <c r="X541" i="1" s="1"/>
  <c r="U541" i="1"/>
  <c r="V541" i="1" s="1"/>
  <c r="W540" i="1"/>
  <c r="X540" i="1" s="1"/>
  <c r="U540" i="1"/>
  <c r="V540" i="1" s="1"/>
  <c r="W539" i="1"/>
  <c r="X539" i="1" s="1"/>
  <c r="U539" i="1"/>
  <c r="V539" i="1" s="1"/>
  <c r="W538" i="1"/>
  <c r="X538" i="1" s="1"/>
  <c r="U538" i="1"/>
  <c r="V538" i="1" s="1"/>
  <c r="W537" i="1"/>
  <c r="X537" i="1" s="1"/>
  <c r="U537" i="1"/>
  <c r="V537" i="1" s="1"/>
  <c r="W536" i="1"/>
  <c r="X536" i="1" s="1"/>
  <c r="U536" i="1"/>
  <c r="V536" i="1" s="1"/>
  <c r="W535" i="1"/>
  <c r="X535" i="1" s="1"/>
  <c r="U535" i="1"/>
  <c r="V535" i="1" s="1"/>
  <c r="W534" i="1"/>
  <c r="X534" i="1" s="1"/>
  <c r="U534" i="1"/>
  <c r="V534" i="1" s="1"/>
  <c r="W533" i="1"/>
  <c r="X533" i="1" s="1"/>
  <c r="U533" i="1"/>
  <c r="V533" i="1" s="1"/>
  <c r="W532" i="1"/>
  <c r="X532" i="1" s="1"/>
  <c r="U532" i="1"/>
  <c r="V532" i="1" s="1"/>
  <c r="W531" i="1"/>
  <c r="X531" i="1" s="1"/>
  <c r="U531" i="1"/>
  <c r="V531" i="1" s="1"/>
  <c r="W522" i="1"/>
  <c r="X522" i="1" s="1"/>
  <c r="U522" i="1"/>
  <c r="V522" i="1" s="1"/>
  <c r="W516" i="1"/>
  <c r="X516" i="1" s="1"/>
  <c r="U516" i="1"/>
  <c r="V516" i="1" s="1"/>
  <c r="X448" i="1"/>
  <c r="V448" i="1"/>
  <c r="X439" i="1"/>
  <c r="V439" i="1"/>
  <c r="X433" i="1"/>
  <c r="V433" i="1"/>
  <c r="X366" i="1"/>
  <c r="V366" i="1"/>
  <c r="X357" i="1"/>
  <c r="V357" i="1"/>
  <c r="X351" i="1"/>
  <c r="V351" i="1"/>
  <c r="X284" i="1"/>
  <c r="V284" i="1"/>
  <c r="Y202" i="1"/>
  <c r="Z202" i="1" s="1"/>
  <c r="X202" i="1"/>
  <c r="V202" i="1"/>
  <c r="X193" i="1"/>
  <c r="V193" i="1"/>
  <c r="X187" i="1"/>
  <c r="V187" i="1"/>
  <c r="Y132" i="1"/>
  <c r="Z132" i="1" s="1"/>
  <c r="W132" i="1"/>
  <c r="X132" i="1" s="1"/>
  <c r="Y131" i="1"/>
  <c r="Z131" i="1" s="1"/>
  <c r="W131" i="1"/>
  <c r="X131" i="1" s="1"/>
  <c r="U131" i="1"/>
  <c r="V131" i="1" s="1"/>
  <c r="Y130" i="1"/>
  <c r="Z130" i="1" s="1"/>
  <c r="W130" i="1"/>
  <c r="X130" i="1" s="1"/>
  <c r="U130" i="1"/>
  <c r="V130" i="1" s="1"/>
  <c r="Y129" i="1"/>
  <c r="Z129" i="1" s="1"/>
  <c r="W129" i="1"/>
  <c r="X129" i="1" s="1"/>
  <c r="U129" i="1"/>
  <c r="V129" i="1" s="1"/>
  <c r="Y128" i="1"/>
  <c r="Z128" i="1" s="1"/>
  <c r="W128" i="1"/>
  <c r="X128" i="1" s="1"/>
  <c r="U128" i="1"/>
  <c r="V128" i="1" s="1"/>
  <c r="Y127" i="1"/>
  <c r="Z127" i="1" s="1"/>
  <c r="W127" i="1"/>
  <c r="X127" i="1" s="1"/>
  <c r="U127" i="1"/>
  <c r="V127" i="1" s="1"/>
  <c r="Y126" i="1"/>
  <c r="Z126" i="1" s="1"/>
  <c r="W126" i="1"/>
  <c r="X126" i="1" s="1"/>
  <c r="U126" i="1"/>
  <c r="V126" i="1" s="1"/>
  <c r="Y125" i="1"/>
  <c r="Z125" i="1" s="1"/>
  <c r="W125" i="1"/>
  <c r="X125" i="1" s="1"/>
  <c r="U125" i="1"/>
  <c r="V125" i="1" s="1"/>
  <c r="Y124" i="1"/>
  <c r="Z124" i="1" s="1"/>
  <c r="W124" i="1"/>
  <c r="X124" i="1" s="1"/>
  <c r="U124" i="1"/>
  <c r="V124" i="1" s="1"/>
  <c r="Y123" i="1"/>
  <c r="Z123" i="1" s="1"/>
  <c r="W123" i="1"/>
  <c r="X123" i="1" s="1"/>
  <c r="U123" i="1"/>
  <c r="V123" i="1" s="1"/>
  <c r="Y122" i="1"/>
  <c r="Z122" i="1" s="1"/>
  <c r="W122" i="1"/>
  <c r="X122" i="1" s="1"/>
  <c r="U122" i="1"/>
  <c r="V122" i="1" s="1"/>
  <c r="Y121" i="1"/>
  <c r="Z121" i="1" s="1"/>
  <c r="W121" i="1"/>
  <c r="X121" i="1" s="1"/>
  <c r="U121" i="1"/>
  <c r="V121" i="1" s="1"/>
  <c r="W120" i="1"/>
  <c r="U120" i="1"/>
  <c r="W111" i="1"/>
  <c r="X111" i="1" s="1"/>
  <c r="U111" i="1"/>
  <c r="V111" i="1" s="1"/>
  <c r="U105" i="1"/>
  <c r="W105" i="1"/>
  <c r="Y120" i="1"/>
  <c r="Z120" i="1" s="1"/>
  <c r="X120" i="1"/>
  <c r="V120" i="1"/>
  <c r="X105" i="1"/>
  <c r="V105" i="1"/>
  <c r="Y49" i="1"/>
  <c r="W49" i="1"/>
  <c r="X49" i="1" s="1"/>
  <c r="Y48" i="1"/>
  <c r="Z48" i="1" s="1"/>
  <c r="W48" i="1"/>
  <c r="X48" i="1" s="1"/>
  <c r="U48" i="1"/>
  <c r="V48" i="1" s="1"/>
  <c r="Y47" i="1"/>
  <c r="Z47" i="1" s="1"/>
  <c r="W47" i="1"/>
  <c r="X47" i="1" s="1"/>
  <c r="U47" i="1"/>
  <c r="V47" i="1" s="1"/>
  <c r="Y46" i="1"/>
  <c r="Z46" i="1" s="1"/>
  <c r="W46" i="1"/>
  <c r="X46" i="1" s="1"/>
  <c r="U46" i="1"/>
  <c r="V46" i="1" s="1"/>
  <c r="Y45" i="1"/>
  <c r="Z45" i="1" s="1"/>
  <c r="W45" i="1"/>
  <c r="X45" i="1" s="1"/>
  <c r="U45" i="1"/>
  <c r="V45" i="1" s="1"/>
  <c r="Y44" i="1"/>
  <c r="Z44" i="1" s="1"/>
  <c r="W44" i="1"/>
  <c r="X44" i="1" s="1"/>
  <c r="U44" i="1"/>
  <c r="V44" i="1" s="1"/>
  <c r="Y43" i="1"/>
  <c r="Z43" i="1" s="1"/>
  <c r="W43" i="1"/>
  <c r="X43" i="1" s="1"/>
  <c r="U43" i="1"/>
  <c r="V43" i="1" s="1"/>
  <c r="Y42" i="1"/>
  <c r="Z42" i="1" s="1"/>
  <c r="W42" i="1"/>
  <c r="X42" i="1" s="1"/>
  <c r="U42" i="1"/>
  <c r="V42" i="1" s="1"/>
  <c r="Y41" i="1"/>
  <c r="Z41" i="1" s="1"/>
  <c r="W41" i="1"/>
  <c r="X41" i="1" s="1"/>
  <c r="U41" i="1"/>
  <c r="V41" i="1" s="1"/>
  <c r="Y40" i="1"/>
  <c r="Z40" i="1" s="1"/>
  <c r="W40" i="1"/>
  <c r="X40" i="1" s="1"/>
  <c r="U40" i="1"/>
  <c r="V40" i="1" s="1"/>
  <c r="Y39" i="1"/>
  <c r="Z39" i="1" s="1"/>
  <c r="W39" i="1"/>
  <c r="X39" i="1" s="1"/>
  <c r="U39" i="1"/>
  <c r="V39" i="1" s="1"/>
  <c r="Y38" i="1"/>
  <c r="Z38" i="1" s="1"/>
  <c r="W38" i="1"/>
  <c r="X38" i="1" s="1"/>
  <c r="U38" i="1"/>
  <c r="V38" i="1" s="1"/>
  <c r="W28" i="1"/>
  <c r="X28" i="1" s="1"/>
  <c r="U28" i="1"/>
  <c r="V28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Z22" i="1"/>
  <c r="Y22" i="1"/>
  <c r="Z37" i="1"/>
  <c r="W37" i="1"/>
  <c r="U37" i="1"/>
  <c r="W22" i="1"/>
  <c r="U22" i="1"/>
  <c r="Y37" i="1"/>
  <c r="X37" i="1"/>
  <c r="V37" i="1"/>
  <c r="X22" i="1"/>
  <c r="V22" i="1"/>
  <c r="AC123" i="2" l="1"/>
  <c r="AE123" i="2" s="1"/>
  <c r="AB123" i="2"/>
  <c r="AC125" i="2"/>
  <c r="AE125" i="2" s="1"/>
  <c r="AB125" i="2"/>
  <c r="AC127" i="2"/>
  <c r="AE127" i="2" s="1"/>
  <c r="AB127" i="2"/>
  <c r="AC129" i="2"/>
  <c r="AE129" i="2" s="1"/>
  <c r="AB129" i="2"/>
  <c r="AC131" i="2"/>
  <c r="AE131" i="2" s="1"/>
  <c r="AB131" i="2"/>
  <c r="AB48" i="2"/>
  <c r="AC48" i="2"/>
  <c r="AE48" i="2" s="1"/>
  <c r="AB49" i="2"/>
  <c r="AC49" i="2"/>
  <c r="AE49" i="2" s="1"/>
  <c r="AB50" i="2"/>
  <c r="AC50" i="2"/>
  <c r="AE50" i="2" s="1"/>
  <c r="AC39" i="2"/>
  <c r="AE39" i="2" s="1"/>
  <c r="AC40" i="2"/>
  <c r="AE40" i="2" s="1"/>
  <c r="AC41" i="2"/>
  <c r="AE41" i="2" s="1"/>
  <c r="AC42" i="2"/>
  <c r="AE42" i="2" s="1"/>
  <c r="AC43" i="2"/>
  <c r="AE43" i="2" s="1"/>
  <c r="AC44" i="2"/>
  <c r="AE44" i="2" s="1"/>
  <c r="AC45" i="2"/>
  <c r="AE45" i="2" s="1"/>
  <c r="AC46" i="2"/>
  <c r="AE46" i="2" s="1"/>
  <c r="AC47" i="2"/>
  <c r="AE47" i="2" s="1"/>
  <c r="AB205" i="2"/>
  <c r="AB207" i="2"/>
  <c r="AB209" i="2"/>
  <c r="AB211" i="2"/>
  <c r="AB213" i="2"/>
  <c r="AB215" i="2"/>
  <c r="AB286" i="2"/>
  <c r="AB290" i="2"/>
  <c r="AB292" i="2"/>
  <c r="AB294" i="2"/>
  <c r="AB133" i="2"/>
  <c r="AE133" i="2"/>
  <c r="AA695" i="1"/>
  <c r="AA535" i="1"/>
  <c r="AA536" i="1"/>
  <c r="AA537" i="1"/>
  <c r="AA538" i="1"/>
  <c r="AA539" i="1"/>
  <c r="AA540" i="1"/>
  <c r="AA541" i="1"/>
  <c r="AA542" i="1"/>
  <c r="AA534" i="1"/>
  <c r="AA531" i="1"/>
  <c r="AA284" i="1"/>
  <c r="AC291" i="2"/>
  <c r="AD291" i="2" s="1"/>
  <c r="AC293" i="2"/>
  <c r="AD293" i="2" s="1"/>
  <c r="AC295" i="2"/>
  <c r="AD295" i="2" s="1"/>
  <c r="AC285" i="2"/>
  <c r="AD285" i="2" s="1"/>
  <c r="AC287" i="2"/>
  <c r="AD287" i="2" s="1"/>
  <c r="AC289" i="2"/>
  <c r="AD289" i="2" s="1"/>
  <c r="AC204" i="2"/>
  <c r="AE204" i="2" s="1"/>
  <c r="AC206" i="2"/>
  <c r="AE206" i="2" s="1"/>
  <c r="AC208" i="2"/>
  <c r="AE208" i="2" s="1"/>
  <c r="AC210" i="2"/>
  <c r="AE210" i="2" s="1"/>
  <c r="AC212" i="2"/>
  <c r="AE212" i="2" s="1"/>
  <c r="AC214" i="2"/>
  <c r="AE214" i="2" s="1"/>
  <c r="AC122" i="2"/>
  <c r="AE122" i="2" s="1"/>
  <c r="AC124" i="2"/>
  <c r="AE124" i="2" s="1"/>
  <c r="AC126" i="2"/>
  <c r="AE126" i="2" s="1"/>
  <c r="AC128" i="2"/>
  <c r="AE128" i="2" s="1"/>
  <c r="AC130" i="2"/>
  <c r="AE130" i="2" s="1"/>
  <c r="AC132" i="2"/>
  <c r="AE132" i="2" s="1"/>
  <c r="Y951" i="1"/>
  <c r="Z951" i="1" s="1"/>
  <c r="Y944" i="1"/>
  <c r="Y946" i="1"/>
  <c r="Y948" i="1"/>
  <c r="Y950" i="1"/>
  <c r="Y859" i="1"/>
  <c r="Y861" i="1"/>
  <c r="Y863" i="1"/>
  <c r="Y865" i="1"/>
  <c r="Y867" i="1"/>
  <c r="Y869" i="1"/>
  <c r="Y696" i="1"/>
  <c r="AA696" i="1" s="1"/>
  <c r="Y698" i="1"/>
  <c r="AA698" i="1" s="1"/>
  <c r="Y700" i="1"/>
  <c r="AA700" i="1" s="1"/>
  <c r="Y702" i="1"/>
  <c r="AA702" i="1" s="1"/>
  <c r="Y704" i="1"/>
  <c r="AA704" i="1" s="1"/>
  <c r="Y706" i="1"/>
  <c r="AA706" i="1" s="1"/>
  <c r="Y614" i="1"/>
  <c r="AA614" i="1" s="1"/>
  <c r="Y616" i="1"/>
  <c r="AA616" i="1" s="1"/>
  <c r="Y618" i="1"/>
  <c r="AA618" i="1" s="1"/>
  <c r="Y620" i="1"/>
  <c r="AA620" i="1" s="1"/>
  <c r="Y622" i="1"/>
  <c r="AA622" i="1" s="1"/>
  <c r="Y624" i="1"/>
  <c r="AA624" i="1" s="1"/>
  <c r="Y449" i="1"/>
  <c r="AA449" i="1" s="1"/>
  <c r="Y451" i="1"/>
  <c r="AA451" i="1" s="1"/>
  <c r="Y453" i="1"/>
  <c r="AA453" i="1" s="1"/>
  <c r="Y455" i="1"/>
  <c r="AA455" i="1" s="1"/>
  <c r="Y457" i="1"/>
  <c r="AA457" i="1" s="1"/>
  <c r="Y459" i="1"/>
  <c r="AA459" i="1" s="1"/>
  <c r="Y367" i="1"/>
  <c r="AA367" i="1" s="1"/>
  <c r="Y369" i="1"/>
  <c r="AA369" i="1" s="1"/>
  <c r="Y371" i="1"/>
  <c r="AA371" i="1" s="1"/>
  <c r="Y373" i="1"/>
  <c r="AA373" i="1" s="1"/>
  <c r="Y375" i="1"/>
  <c r="AA375" i="1" s="1"/>
  <c r="Y377" i="1"/>
  <c r="Y285" i="1"/>
  <c r="AA285" i="1" s="1"/>
  <c r="Y287" i="1"/>
  <c r="AA287" i="1" s="1"/>
  <c r="Y289" i="1"/>
  <c r="AA289" i="1" s="1"/>
  <c r="Y291" i="1"/>
  <c r="AA291" i="1" s="1"/>
  <c r="Y293" i="1"/>
  <c r="AA293" i="1" s="1"/>
  <c r="Y295" i="1"/>
  <c r="AA295" i="1" s="1"/>
  <c r="Y275" i="1"/>
  <c r="Y187" i="1"/>
  <c r="Z187" i="1" s="1"/>
  <c r="Y193" i="1"/>
  <c r="Z193" i="1" s="1"/>
  <c r="Y111" i="1"/>
  <c r="Z111" i="1" s="1"/>
  <c r="Y105" i="1"/>
  <c r="Z105" i="1" s="1"/>
  <c r="Y28" i="1"/>
  <c r="Z28" i="1" s="1"/>
  <c r="N298" i="2" l="1"/>
  <c r="T297" i="2"/>
  <c r="T295" i="2"/>
  <c r="T294" i="2"/>
  <c r="T293" i="2"/>
  <c r="T292" i="2"/>
  <c r="T291" i="2"/>
  <c r="T290" i="2"/>
  <c r="T289" i="2"/>
  <c r="T287" i="2"/>
  <c r="T286" i="2"/>
  <c r="T285" i="2"/>
  <c r="T284" i="2"/>
  <c r="N215" i="2" l="1"/>
  <c r="F298" i="2"/>
  <c r="N707" i="1"/>
  <c r="Q298" i="2" l="1"/>
  <c r="P298" i="2"/>
  <c r="O298" i="2"/>
  <c r="M298" i="2"/>
  <c r="L298" i="2"/>
  <c r="K298" i="2"/>
  <c r="J298" i="2"/>
  <c r="I298" i="2"/>
  <c r="H298" i="2"/>
  <c r="T275" i="2" l="1"/>
  <c r="T269" i="2"/>
  <c r="T268" i="2"/>
  <c r="T267" i="2"/>
  <c r="Q305" i="2" l="1"/>
  <c r="K305" i="2"/>
  <c r="E305" i="2"/>
  <c r="C305" i="2"/>
  <c r="O303" i="2"/>
  <c r="O305" i="2" s="1"/>
  <c r="I303" i="2"/>
  <c r="I305" i="2" s="1"/>
  <c r="C958" i="1" l="1"/>
  <c r="Q951" i="1"/>
  <c r="O956" i="1" s="1"/>
  <c r="O958" i="1" s="1"/>
  <c r="P951" i="1"/>
  <c r="O951" i="1"/>
  <c r="N951" i="1"/>
  <c r="M951" i="1"/>
  <c r="L951" i="1"/>
  <c r="K951" i="1"/>
  <c r="I956" i="1" s="1"/>
  <c r="I958" i="1" s="1"/>
  <c r="J951" i="1"/>
  <c r="I951" i="1"/>
  <c r="H951" i="1"/>
  <c r="F951" i="1"/>
  <c r="T950" i="1"/>
  <c r="T948" i="1"/>
  <c r="T947" i="1"/>
  <c r="T946" i="1"/>
  <c r="T945" i="1"/>
  <c r="T944" i="1"/>
  <c r="T943" i="1"/>
  <c r="T942" i="1"/>
  <c r="T940" i="1"/>
  <c r="T939" i="1"/>
  <c r="T938" i="1"/>
  <c r="T937" i="1"/>
  <c r="T928" i="1"/>
  <c r="T922" i="1"/>
  <c r="T921" i="1"/>
  <c r="T920" i="1"/>
  <c r="T951" i="1" l="1"/>
  <c r="T860" i="1" l="1"/>
  <c r="T861" i="1"/>
  <c r="T862" i="1"/>
  <c r="T863" i="1"/>
  <c r="T864" i="1"/>
  <c r="T865" i="1"/>
  <c r="T866" i="1"/>
  <c r="T867" i="1"/>
  <c r="T868" i="1"/>
  <c r="T869" i="1"/>
  <c r="T859" i="1"/>
  <c r="T858" i="1"/>
  <c r="T842" i="1"/>
  <c r="T843" i="1"/>
  <c r="T849" i="1"/>
  <c r="T841" i="1"/>
  <c r="T780" i="1"/>
  <c r="T781" i="1"/>
  <c r="T782" i="1"/>
  <c r="T783" i="1"/>
  <c r="T784" i="1"/>
  <c r="T785" i="1"/>
  <c r="T786" i="1"/>
  <c r="T787" i="1"/>
  <c r="T788" i="1"/>
  <c r="T789" i="1"/>
  <c r="T779" i="1"/>
  <c r="T778" i="1"/>
  <c r="Q680" i="1"/>
  <c r="C877" i="1"/>
  <c r="Q870" i="1"/>
  <c r="O875" i="1" s="1"/>
  <c r="O877" i="1" s="1"/>
  <c r="P870" i="1"/>
  <c r="O870" i="1"/>
  <c r="N870" i="1"/>
  <c r="M870" i="1"/>
  <c r="L870" i="1"/>
  <c r="K870" i="1"/>
  <c r="I875" i="1" s="1"/>
  <c r="I877" i="1" s="1"/>
  <c r="J870" i="1"/>
  <c r="I870" i="1"/>
  <c r="H870" i="1"/>
  <c r="F870" i="1"/>
  <c r="T870" i="1" l="1"/>
  <c r="Q222" i="2"/>
  <c r="K222" i="2"/>
  <c r="E222" i="2"/>
  <c r="C222" i="2"/>
  <c r="Q215" i="2"/>
  <c r="O220" i="2" s="1"/>
  <c r="O222" i="2" s="1"/>
  <c r="P215" i="2"/>
  <c r="O215" i="2"/>
  <c r="M215" i="2"/>
  <c r="L215" i="2"/>
  <c r="K215" i="2"/>
  <c r="I220" i="2" s="1"/>
  <c r="I222" i="2" s="1"/>
  <c r="J215" i="2"/>
  <c r="I215" i="2"/>
  <c r="H215" i="2"/>
  <c r="F215" i="2"/>
  <c r="C797" i="1" l="1"/>
  <c r="Q790" i="1"/>
  <c r="P790" i="1"/>
  <c r="O790" i="1"/>
  <c r="N790" i="1"/>
  <c r="M790" i="1"/>
  <c r="L790" i="1"/>
  <c r="K790" i="1"/>
  <c r="I795" i="1" s="1"/>
  <c r="I797" i="1" s="1"/>
  <c r="J790" i="1"/>
  <c r="I790" i="1"/>
  <c r="H790" i="1"/>
  <c r="F790" i="1"/>
  <c r="C714" i="1"/>
  <c r="Q707" i="1"/>
  <c r="O712" i="1" s="1"/>
  <c r="O714" i="1" s="1"/>
  <c r="P707" i="1"/>
  <c r="O707" i="1"/>
  <c r="M707" i="1"/>
  <c r="L707" i="1"/>
  <c r="K707" i="1"/>
  <c r="I712" i="1" s="1"/>
  <c r="I714" i="1" s="1"/>
  <c r="J707" i="1"/>
  <c r="I707" i="1"/>
  <c r="H707" i="1"/>
  <c r="F707" i="1"/>
  <c r="C632" i="1"/>
  <c r="Q625" i="1"/>
  <c r="O630" i="1" s="1"/>
  <c r="O632" i="1" s="1"/>
  <c r="P625" i="1"/>
  <c r="O625" i="1"/>
  <c r="N625" i="1"/>
  <c r="M625" i="1"/>
  <c r="L625" i="1"/>
  <c r="K625" i="1"/>
  <c r="I630" i="1" s="1"/>
  <c r="I632" i="1" s="1"/>
  <c r="J625" i="1"/>
  <c r="I625" i="1"/>
  <c r="H625" i="1"/>
  <c r="F625" i="1"/>
  <c r="C550" i="1"/>
  <c r="Q543" i="1"/>
  <c r="O548" i="1" s="1"/>
  <c r="O550" i="1" s="1"/>
  <c r="P543" i="1"/>
  <c r="O543" i="1"/>
  <c r="N543" i="1"/>
  <c r="M543" i="1"/>
  <c r="L543" i="1"/>
  <c r="K543" i="1"/>
  <c r="I548" i="1" s="1"/>
  <c r="I550" i="1" s="1"/>
  <c r="J543" i="1"/>
  <c r="I543" i="1"/>
  <c r="H543" i="1"/>
  <c r="F543" i="1"/>
  <c r="Q133" i="2"/>
  <c r="P133" i="2"/>
  <c r="O133" i="2"/>
  <c r="N133" i="2"/>
  <c r="M133" i="2"/>
  <c r="L133" i="2"/>
  <c r="K133" i="2"/>
  <c r="X133" i="2" s="1"/>
  <c r="J133" i="2"/>
  <c r="I133" i="2"/>
  <c r="H133" i="2"/>
  <c r="F133" i="2"/>
  <c r="C467" i="1"/>
  <c r="Q460" i="1"/>
  <c r="O465" i="1" s="1"/>
  <c r="O467" i="1" s="1"/>
  <c r="P460" i="1"/>
  <c r="O460" i="1"/>
  <c r="N460" i="1"/>
  <c r="M460" i="1"/>
  <c r="L460" i="1"/>
  <c r="K460" i="1"/>
  <c r="I465" i="1" s="1"/>
  <c r="I467" i="1" s="1"/>
  <c r="J460" i="1"/>
  <c r="I460" i="1"/>
  <c r="H460" i="1"/>
  <c r="F460" i="1"/>
  <c r="C385" i="1"/>
  <c r="Q378" i="1"/>
  <c r="O383" i="1" s="1"/>
  <c r="O385" i="1" s="1"/>
  <c r="P378" i="1"/>
  <c r="O378" i="1"/>
  <c r="N378" i="1"/>
  <c r="M378" i="1"/>
  <c r="L378" i="1"/>
  <c r="K378" i="1"/>
  <c r="I383" i="1" s="1"/>
  <c r="I385" i="1" s="1"/>
  <c r="J378" i="1"/>
  <c r="I378" i="1"/>
  <c r="H378" i="1"/>
  <c r="F378" i="1"/>
  <c r="C303" i="1"/>
  <c r="Q296" i="1"/>
  <c r="O301" i="1" s="1"/>
  <c r="O303" i="1" s="1"/>
  <c r="P296" i="1"/>
  <c r="O296" i="1"/>
  <c r="N296" i="1"/>
  <c r="M296" i="1"/>
  <c r="L296" i="1"/>
  <c r="K296" i="1"/>
  <c r="I301" i="1" s="1"/>
  <c r="I303" i="1" s="1"/>
  <c r="J296" i="1"/>
  <c r="I296" i="1"/>
  <c r="H296" i="1"/>
  <c r="F296" i="1"/>
  <c r="K50" i="2"/>
  <c r="I55" i="2" s="1"/>
  <c r="H50" i="2"/>
  <c r="F50" i="2"/>
  <c r="I50" i="2"/>
  <c r="J50" i="2"/>
  <c r="L50" i="2"/>
  <c r="M50" i="2"/>
  <c r="N50" i="2"/>
  <c r="O50" i="2"/>
  <c r="P50" i="2"/>
  <c r="Q50" i="2"/>
  <c r="C221" i="1"/>
  <c r="Q214" i="1"/>
  <c r="P214" i="1"/>
  <c r="O214" i="1"/>
  <c r="N214" i="1"/>
  <c r="M214" i="1"/>
  <c r="L214" i="1"/>
  <c r="K214" i="1"/>
  <c r="I219" i="1" s="1"/>
  <c r="I221" i="1" s="1"/>
  <c r="J214" i="1"/>
  <c r="I214" i="1"/>
  <c r="H214" i="1"/>
  <c r="F214" i="1"/>
  <c r="C139" i="1"/>
  <c r="Q132" i="1"/>
  <c r="P132" i="1"/>
  <c r="O132" i="1"/>
  <c r="N132" i="1"/>
  <c r="M132" i="1"/>
  <c r="L132" i="1"/>
  <c r="K132" i="1"/>
  <c r="I137" i="1" s="1"/>
  <c r="I139" i="1" s="1"/>
  <c r="J132" i="1"/>
  <c r="I132" i="1"/>
  <c r="H132" i="1"/>
  <c r="F132" i="1"/>
  <c r="O795" i="1" l="1"/>
  <c r="O797" i="1" s="1"/>
  <c r="O55" i="2"/>
  <c r="O219" i="1"/>
  <c r="O221" i="1" s="1"/>
  <c r="O137" i="1"/>
  <c r="O139" i="1" s="1"/>
  <c r="I140" i="2"/>
  <c r="C57" i="2" l="1"/>
  <c r="P49" i="1"/>
  <c r="O49" i="1"/>
  <c r="M49" i="1"/>
  <c r="L49" i="1"/>
  <c r="J49" i="1"/>
  <c r="I49" i="1"/>
  <c r="Q49" i="1"/>
  <c r="O54" i="1" s="1"/>
  <c r="N49" i="1"/>
  <c r="K49" i="1"/>
  <c r="H49" i="1"/>
  <c r="U132" i="1" l="1"/>
  <c r="V132" i="1" s="1"/>
  <c r="U49" i="1"/>
  <c r="V49" i="1" s="1"/>
  <c r="I54" i="1"/>
  <c r="I56" i="1" s="1"/>
  <c r="C56" i="1"/>
  <c r="F49" i="1"/>
  <c r="O140" i="2" l="1"/>
  <c r="K140" i="2"/>
  <c r="E140" i="2"/>
  <c r="C140" i="2"/>
  <c r="O57" i="2" l="1"/>
  <c r="I57" i="2"/>
  <c r="O56" i="1" l="1"/>
</calcChain>
</file>

<file path=xl/sharedStrings.xml><?xml version="1.0" encoding="utf-8"?>
<sst xmlns="http://schemas.openxmlformats.org/spreadsheetml/2006/main" count="2259" uniqueCount="132">
  <si>
    <t>Informe Mensual de Avances Físico Financiero</t>
  </si>
  <si>
    <t>COMPONENTE/CONCEPTO DE APOYO</t>
  </si>
  <si>
    <t>UNIDAD RESPONSABLE</t>
  </si>
  <si>
    <t>ENTIDAD FEDERATIVA</t>
  </si>
  <si>
    <t>COAHUILA</t>
  </si>
  <si>
    <t>ORGANISMO AUXILIAR / INSTANCIA EJECUTORA</t>
  </si>
  <si>
    <t>COMITÉ ESTATAL DE SANIDAD VEGETAL</t>
  </si>
  <si>
    <t>PRES. ASIGNADO A LA INSTANCIA EJECUTORA</t>
  </si>
  <si>
    <t>FEDERAL</t>
  </si>
  <si>
    <t>ESTATAL</t>
  </si>
  <si>
    <t>PRODUCTORES</t>
  </si>
  <si>
    <t>PRESUPUESTO LIBERADO POR  FOFAE</t>
  </si>
  <si>
    <t>PERIODO DE INFORME</t>
  </si>
  <si>
    <t>PROYECTO</t>
  </si>
  <si>
    <t>Acción/Actividad</t>
  </si>
  <si>
    <t>Unidad de medida</t>
  </si>
  <si>
    <t>Avance Físico</t>
  </si>
  <si>
    <t>Programado Anual</t>
  </si>
  <si>
    <t>En el Mes</t>
  </si>
  <si>
    <t>Acumulado al Mes</t>
  </si>
  <si>
    <t>Programado</t>
  </si>
  <si>
    <t>Realizado</t>
  </si>
  <si>
    <t>% de Avance Anual</t>
  </si>
  <si>
    <t>TRAMPEO</t>
  </si>
  <si>
    <t>SUPERFICIE TRAMPEADA</t>
  </si>
  <si>
    <t>HECTÁREAS</t>
  </si>
  <si>
    <t>TRAMPAS INSTALADAS</t>
  </si>
  <si>
    <t>NÚMERO</t>
  </si>
  <si>
    <t>TRAMPAS REVISADAS</t>
  </si>
  <si>
    <t>MUESTREO</t>
  </si>
  <si>
    <t>SITIOS MUESTREADOS</t>
  </si>
  <si>
    <t>TOMA DE MUESTRAS</t>
  </si>
  <si>
    <t>TOTAL</t>
  </si>
  <si>
    <t>Bien o Servicio</t>
  </si>
  <si>
    <t>Avance Fínanciero</t>
  </si>
  <si>
    <t>Ejercido</t>
  </si>
  <si>
    <t>Federal</t>
  </si>
  <si>
    <t>Estatal</t>
  </si>
  <si>
    <t>Productores</t>
  </si>
  <si>
    <t>Gastos Técnicos del Proyecto</t>
  </si>
  <si>
    <t>AGUINALDO</t>
  </si>
  <si>
    <t>COORDINADOR DE PROYECTO</t>
  </si>
  <si>
    <t>GASOLINA MAGNA</t>
  </si>
  <si>
    <t>GERENTE</t>
  </si>
  <si>
    <t>RESUMEN FINANCIERO</t>
  </si>
  <si>
    <t>Ejercido en el Mes</t>
  </si>
  <si>
    <t>Sub Total Técnicos del Proyecto</t>
  </si>
  <si>
    <t>Sub Total Gastos Operativos Fijos</t>
  </si>
  <si>
    <t>Observaciones/Aclaraciones</t>
  </si>
  <si>
    <t>ELABORÓ</t>
  </si>
  <si>
    <t>REVISÓ</t>
  </si>
  <si>
    <t>AUTORIZACIÓN</t>
  </si>
  <si>
    <t>VALIDÓ</t>
  </si>
  <si>
    <t>Por la Representación de la SADER en el Estado</t>
  </si>
  <si>
    <t>Por el SENASICA</t>
  </si>
  <si>
    <t>Por el Gobierno del Estado</t>
  </si>
  <si>
    <t xml:space="preserve"> "Este programa es público, ajeno a cualquier partido político.Queda prohibido el uso para fines distintos a los establecidos en el programa." </t>
  </si>
  <si>
    <t>ING. NOE DURAN DE LA PEÑA</t>
  </si>
  <si>
    <t>ING. RICARDO DAVILA VALDEZ</t>
  </si>
  <si>
    <t>GERENTE GENERAL DEL COMITÉ ESTATAL DE SANIDAD</t>
  </si>
  <si>
    <t>PRESIDENTE DEL COMITÉ ESTATAL DE SANIDAD</t>
  </si>
  <si>
    <t>VEGETAL DE COAHUILA</t>
  </si>
  <si>
    <t>ING. RICARDO E. FRAUSTRO SILLER</t>
  </si>
  <si>
    <t>ING. JESUS SALVADOR HURTADO REYES</t>
  </si>
  <si>
    <t>ING. ARNOLDO GERARDO MARTINEZ CANO</t>
  </si>
  <si>
    <t xml:space="preserve">ENCARGADO DE DESPÁCHO DE LA REPRESENTACION   </t>
  </si>
  <si>
    <t>REPRESENTANTE ESTATAL FITOZOOSANITARIO Y DE INOCUIDAD</t>
  </si>
  <si>
    <t>SUBSECRETARIO DE DESARROLLO RURAL DEL</t>
  </si>
  <si>
    <t>ESTATAL DE LA SADER EN COAHUILA</t>
  </si>
  <si>
    <t>AGROPECUARIA Y ACUICOLA DEL SENASICA EN COAHUILA</t>
  </si>
  <si>
    <t>GOBIERNO DEL ESTADO DE COAHUILA</t>
  </si>
  <si>
    <t>Informe Trimestral de Avances Físico Financiero</t>
  </si>
  <si>
    <t>En el Trimestre</t>
  </si>
  <si>
    <t>Acumulado al Trimestre</t>
  </si>
  <si>
    <t>Ejercido en el Trimestre</t>
  </si>
  <si>
    <t>DIRECCIÓN GENERAL DE SANIDAD VEGETAL</t>
  </si>
  <si>
    <t xml:space="preserve">SR. SERGIO FLORES DE LA FUENTE </t>
  </si>
  <si>
    <t xml:space="preserve"> ENERO 2019</t>
  </si>
  <si>
    <t xml:space="preserve">JULIO A SEPTIEMBRE 2019 TERCER TRIMESTRE </t>
  </si>
  <si>
    <t xml:space="preserve">En el Trimestre </t>
  </si>
  <si>
    <t xml:space="preserve">En el trimestre </t>
  </si>
  <si>
    <t xml:space="preserve">Acumulado al Trimestre </t>
  </si>
  <si>
    <t xml:space="preserve">Ejercido en el Trimestre </t>
  </si>
  <si>
    <t>KILOGRAMO</t>
  </si>
  <si>
    <t>MUESTRE DE FRUTOS</t>
  </si>
  <si>
    <t xml:space="preserve">SEGUIMIENTO </t>
  </si>
  <si>
    <t>SUPERVISIONES</t>
  </si>
  <si>
    <t>NUMERO</t>
  </si>
  <si>
    <t>SEGURO VEHICULAR</t>
  </si>
  <si>
    <t>2019 MANEJO FITOSANITARIO DE FFRUTILLAS</t>
  </si>
  <si>
    <t>ING.VICTOR DE LA CRUZ SANTIAGO</t>
  </si>
  <si>
    <t>NP</t>
  </si>
  <si>
    <t>AUXILIAR DE CAMPO</t>
  </si>
  <si>
    <t>VINAGRE DE MANZANA</t>
  </si>
  <si>
    <t>ALAMBRE GALVANIZADO</t>
  </si>
  <si>
    <t>FRASCOS ENTOMOLOGICOS</t>
  </si>
  <si>
    <t>PAPELERIA</t>
  </si>
  <si>
    <t>TENENCIA VEHICULAR</t>
  </si>
  <si>
    <t>MANTENIMIENTO DE VEHICULO</t>
  </si>
  <si>
    <t>GASTOS SUPERVISION</t>
  </si>
  <si>
    <t>2019  FEBRERO</t>
  </si>
  <si>
    <t>2019  MARZO</t>
  </si>
  <si>
    <t>ENERO A  MARZO 2019</t>
  </si>
  <si>
    <t>ING. VICTOR DE LA CRUZ SANTIAGO</t>
  </si>
  <si>
    <t>C</t>
  </si>
  <si>
    <t>2019  ABRIL</t>
  </si>
  <si>
    <t>2019  MAYO</t>
  </si>
  <si>
    <t>2019  JUNIO</t>
  </si>
  <si>
    <t>ABRIL A  JUNIO 2019</t>
  </si>
  <si>
    <t>2019  JULIO</t>
  </si>
  <si>
    <t>2019  AGOSTO</t>
  </si>
  <si>
    <t>2019  SEPTIEMBRE</t>
  </si>
  <si>
    <t>2019 OCTUBRE</t>
  </si>
  <si>
    <t>ING. RICARDO A. DAVILA VALDEZ</t>
  </si>
  <si>
    <t>2019 NOVIEMBRE</t>
  </si>
  <si>
    <t>2019 MANEJO FITOSANITARIO DE FRUTILLAS</t>
  </si>
  <si>
    <t>2019 DICIEMBRE</t>
  </si>
  <si>
    <t>TORULA</t>
  </si>
  <si>
    <t xml:space="preserve">COMPRA DE LLANTAS </t>
  </si>
  <si>
    <t xml:space="preserve">OCTUBRE A DICIEMBRE 2019 CUARTO TRIMESTRE </t>
  </si>
  <si>
    <t>PROGRAMADO</t>
  </si>
  <si>
    <t>REALIZADO</t>
  </si>
  <si>
    <t>PORCIENTO</t>
  </si>
  <si>
    <t>Avance Financiero</t>
  </si>
  <si>
    <t>EJERCIDO</t>
  </si>
  <si>
    <t>PROGRAMADO EN EL TRIMESTRE</t>
  </si>
  <si>
    <t>REALIZADO EN EL TRIMRSTRE</t>
  </si>
  <si>
    <t>PROGRAMADO  ACUMULADO AL TRIMESTRE</t>
  </si>
  <si>
    <t>REALIZADO ACUMULADO AL TRIMRSTRE</t>
  </si>
  <si>
    <t>EJERCIDO EN EL TRIMRSTRE</t>
  </si>
  <si>
    <t>EJERCIDO ACUMULADO AL TRIMRSTRE</t>
  </si>
  <si>
    <t>CAMPAÑAS FITOZOOSANITARIAS / PREVENCIÓN, CONTROL O ERRADICACIÓN DE PLAGAS FITOSANITARIAS REGLAMENTADAS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</si>
</sst>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%"/>
    <numFmt numFmtId="166" formatCode="0.0000%"/>
    <numFmt numFmtId="167" formatCode="0.000000%"/>
  </numFmts>
  <fonts count="20" x14ac:knownFonts="1">
    <font>
      <sz val="11"/>
      <color theme="1"/>
      <name val="Calibri"/>
      <family val="2"/>
      <scheme val="minor"/>
    </font>
    <font>
      <b/>
      <sz val="20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b/>
      <sz val="7.5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0"/>
      <name val="Calibri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1" xfId="0" applyBorder="1"/>
    <xf numFmtId="0" fontId="0" fillId="0" borderId="16" xfId="0" applyBorder="1"/>
    <xf numFmtId="0" fontId="0" fillId="0" borderId="19" xfId="0" applyBorder="1"/>
    <xf numFmtId="0" fontId="0" fillId="0" borderId="21" xfId="0" applyBorder="1"/>
    <xf numFmtId="4" fontId="3" fillId="0" borderId="22" xfId="0" applyNumberFormat="1" applyFont="1" applyBorder="1" applyAlignment="1">
      <alignment vertical="center"/>
    </xf>
    <xf numFmtId="0" fontId="0" fillId="0" borderId="22" xfId="0" applyBorder="1"/>
    <xf numFmtId="4" fontId="3" fillId="0" borderId="25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0" fillId="0" borderId="23" xfId="0" applyBorder="1"/>
    <xf numFmtId="0" fontId="0" fillId="0" borderId="0" xfId="0"/>
    <xf numFmtId="0" fontId="0" fillId="0" borderId="1" xfId="0" applyBorder="1"/>
    <xf numFmtId="0" fontId="0" fillId="0" borderId="19" xfId="0" applyBorder="1"/>
    <xf numFmtId="0" fontId="0" fillId="0" borderId="16" xfId="0" applyBorder="1"/>
    <xf numFmtId="0" fontId="2" fillId="0" borderId="17" xfId="0" applyFont="1" applyBorder="1" applyAlignment="1">
      <alignment horizontal="center" vertical="center"/>
    </xf>
    <xf numFmtId="0" fontId="0" fillId="0" borderId="0" xfId="0"/>
    <xf numFmtId="4" fontId="3" fillId="0" borderId="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2" fontId="0" fillId="0" borderId="22" xfId="0" applyNumberFormat="1" applyBorder="1"/>
    <xf numFmtId="0" fontId="0" fillId="0" borderId="1" xfId="0" applyBorder="1"/>
    <xf numFmtId="0" fontId="0" fillId="0" borderId="0" xfId="0" applyBorder="1"/>
    <xf numFmtId="0" fontId="0" fillId="0" borderId="23" xfId="0" applyBorder="1"/>
    <xf numFmtId="0" fontId="16" fillId="0" borderId="8" xfId="0" applyFont="1" applyBorder="1" applyAlignment="1">
      <alignment vertical="center"/>
    </xf>
    <xf numFmtId="2" fontId="0" fillId="0" borderId="20" xfId="0" applyNumberFormat="1" applyBorder="1"/>
    <xf numFmtId="2" fontId="0" fillId="0" borderId="2" xfId="0" applyNumberFormat="1" applyBorder="1"/>
    <xf numFmtId="2" fontId="0" fillId="0" borderId="24" xfId="0" applyNumberFormat="1" applyBorder="1"/>
    <xf numFmtId="2" fontId="0" fillId="0" borderId="21" xfId="0" applyNumberFormat="1" applyBorder="1"/>
    <xf numFmtId="2" fontId="0" fillId="0" borderId="25" xfId="0" applyNumberFormat="1" applyBorder="1"/>
    <xf numFmtId="2" fontId="0" fillId="0" borderId="14" xfId="0" applyNumberFormat="1" applyBorder="1"/>
    <xf numFmtId="2" fontId="0" fillId="0" borderId="6" xfId="0" applyNumberFormat="1" applyBorder="1"/>
    <xf numFmtId="4" fontId="3" fillId="0" borderId="6" xfId="0" applyNumberFormat="1" applyFont="1" applyBorder="1" applyAlignment="1">
      <alignment vertical="center"/>
    </xf>
    <xf numFmtId="0" fontId="0" fillId="0" borderId="15" xfId="0" applyBorder="1"/>
    <xf numFmtId="4" fontId="3" fillId="0" borderId="18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0" fillId="0" borderId="0" xfId="0"/>
    <xf numFmtId="0" fontId="0" fillId="0" borderId="1" xfId="0" applyBorder="1"/>
    <xf numFmtId="0" fontId="0" fillId="0" borderId="19" xfId="0" applyBorder="1"/>
    <xf numFmtId="0" fontId="0" fillId="0" borderId="16" xfId="0" applyBorder="1"/>
    <xf numFmtId="0" fontId="2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1" xfId="0" applyBorder="1"/>
    <xf numFmtId="0" fontId="16" fillId="0" borderId="8" xfId="0" applyFont="1" applyBorder="1" applyAlignment="1">
      <alignment vertical="center"/>
    </xf>
    <xf numFmtId="4" fontId="0" fillId="0" borderId="16" xfId="0" applyNumberFormat="1" applyBorder="1"/>
    <xf numFmtId="4" fontId="9" fillId="0" borderId="22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horizontal="right" vertical="center"/>
    </xf>
    <xf numFmtId="4" fontId="0" fillId="0" borderId="19" xfId="0" applyNumberFormat="1" applyBorder="1"/>
    <xf numFmtId="4" fontId="0" fillId="0" borderId="0" xfId="0" applyNumberFormat="1" applyBorder="1"/>
    <xf numFmtId="4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9" xfId="0" applyBorder="1"/>
    <xf numFmtId="0" fontId="2" fillId="0" borderId="17" xfId="0" applyFont="1" applyBorder="1" applyAlignment="1">
      <alignment horizontal="center" vertical="center"/>
    </xf>
    <xf numFmtId="0" fontId="0" fillId="0" borderId="21" xfId="0" applyBorder="1"/>
    <xf numFmtId="0" fontId="0" fillId="0" borderId="16" xfId="0" applyBorder="1"/>
    <xf numFmtId="0" fontId="14" fillId="0" borderId="8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19" xfId="0" applyBorder="1"/>
    <xf numFmtId="0" fontId="0" fillId="0" borderId="21" xfId="0" applyBorder="1"/>
    <xf numFmtId="0" fontId="16" fillId="0" borderId="8" xfId="0" applyFont="1" applyBorder="1" applyAlignment="1">
      <alignment vertical="center"/>
    </xf>
    <xf numFmtId="0" fontId="0" fillId="0" borderId="0" xfId="0"/>
    <xf numFmtId="0" fontId="0" fillId="0" borderId="1" xfId="0" applyBorder="1"/>
    <xf numFmtId="0" fontId="0" fillId="0" borderId="16" xfId="0" applyBorder="1"/>
    <xf numFmtId="0" fontId="0" fillId="0" borderId="0" xfId="0" applyAlignment="1"/>
    <xf numFmtId="9" fontId="0" fillId="0" borderId="0" xfId="1" applyFont="1"/>
    <xf numFmtId="9" fontId="3" fillId="0" borderId="21" xfId="1" applyFont="1" applyBorder="1" applyAlignment="1">
      <alignment vertical="center"/>
    </xf>
    <xf numFmtId="9" fontId="0" fillId="0" borderId="22" xfId="1" applyFont="1" applyBorder="1"/>
    <xf numFmtId="9" fontId="3" fillId="0" borderId="22" xfId="1" applyFont="1" applyBorder="1" applyAlignment="1">
      <alignment vertical="center"/>
    </xf>
    <xf numFmtId="9" fontId="0" fillId="0" borderId="17" xfId="1" applyFont="1" applyBorder="1"/>
    <xf numFmtId="4" fontId="0" fillId="0" borderId="0" xfId="0" applyNumberFormat="1"/>
    <xf numFmtId="3" fontId="0" fillId="0" borderId="0" xfId="0" applyNumberFormat="1"/>
    <xf numFmtId="9" fontId="0" fillId="0" borderId="0" xfId="1" applyFont="1" applyAlignment="1">
      <alignment horizontal="center" vertical="center"/>
    </xf>
    <xf numFmtId="9" fontId="0" fillId="0" borderId="0" xfId="1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19" xfId="0" applyBorder="1"/>
    <xf numFmtId="0" fontId="0" fillId="0" borderId="0" xfId="0" applyBorder="1"/>
    <xf numFmtId="0" fontId="2" fillId="0" borderId="17" xfId="0" applyFont="1" applyBorder="1" applyAlignment="1">
      <alignment horizontal="center" vertical="center"/>
    </xf>
    <xf numFmtId="0" fontId="0" fillId="0" borderId="21" xfId="0" applyBorder="1"/>
    <xf numFmtId="0" fontId="0" fillId="0" borderId="16" xfId="0" applyBorder="1"/>
    <xf numFmtId="0" fontId="16" fillId="0" borderId="8" xfId="0" applyFont="1" applyBorder="1" applyAlignment="1">
      <alignment vertical="center"/>
    </xf>
    <xf numFmtId="4" fontId="0" fillId="0" borderId="6" xfId="0" applyNumberFormat="1" applyBorder="1"/>
    <xf numFmtId="4" fontId="0" fillId="0" borderId="22" xfId="0" applyNumberFormat="1" applyBorder="1"/>
    <xf numFmtId="0" fontId="0" fillId="0" borderId="19" xfId="0" applyBorder="1"/>
    <xf numFmtId="0" fontId="0" fillId="0" borderId="0" xfId="0"/>
    <xf numFmtId="0" fontId="0" fillId="0" borderId="1" xfId="0" applyBorder="1"/>
    <xf numFmtId="0" fontId="0" fillId="0" borderId="16" xfId="0" applyBorder="1"/>
    <xf numFmtId="0" fontId="2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21" xfId="0" applyBorder="1"/>
    <xf numFmtId="0" fontId="0" fillId="0" borderId="0" xfId="0"/>
    <xf numFmtId="4" fontId="3" fillId="3" borderId="6" xfId="0" applyNumberFormat="1" applyFont="1" applyFill="1" applyBorder="1" applyAlignment="1">
      <alignment vertical="center"/>
    </xf>
    <xf numFmtId="4" fontId="3" fillId="3" borderId="18" xfId="0" applyNumberFormat="1" applyFont="1" applyFill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0" fillId="0" borderId="0" xfId="0"/>
    <xf numFmtId="4" fontId="3" fillId="3" borderId="18" xfId="0" applyNumberFormat="1" applyFont="1" applyFill="1" applyBorder="1" applyAlignment="1">
      <alignment vertical="center"/>
    </xf>
    <xf numFmtId="0" fontId="0" fillId="3" borderId="0" xfId="0" applyFill="1"/>
    <xf numFmtId="2" fontId="0" fillId="3" borderId="6" xfId="0" applyNumberFormat="1" applyFill="1" applyBorder="1"/>
    <xf numFmtId="4" fontId="3" fillId="3" borderId="13" xfId="0" applyNumberFormat="1" applyFont="1" applyFill="1" applyBorder="1" applyAlignment="1">
      <alignment vertical="center"/>
    </xf>
    <xf numFmtId="0" fontId="0" fillId="3" borderId="0" xfId="0" applyFill="1" applyBorder="1"/>
    <xf numFmtId="0" fontId="0" fillId="3" borderId="1" xfId="0" applyFill="1" applyBorder="1"/>
    <xf numFmtId="0" fontId="0" fillId="3" borderId="16" xfId="0" applyFill="1" applyBorder="1"/>
    <xf numFmtId="0" fontId="2" fillId="3" borderId="17" xfId="0" applyFont="1" applyFill="1" applyBorder="1" applyAlignment="1">
      <alignment horizontal="center" vertical="center"/>
    </xf>
    <xf numFmtId="0" fontId="0" fillId="3" borderId="19" xfId="0" applyFill="1" applyBorder="1"/>
    <xf numFmtId="4" fontId="0" fillId="3" borderId="16" xfId="0" applyNumberFormat="1" applyFill="1" applyBorder="1"/>
    <xf numFmtId="4" fontId="0" fillId="3" borderId="6" xfId="0" applyNumberFormat="1" applyFill="1" applyBorder="1"/>
    <xf numFmtId="0" fontId="0" fillId="0" borderId="0" xfId="0"/>
    <xf numFmtId="9" fontId="0" fillId="0" borderId="0" xfId="0" applyNumberFormat="1"/>
    <xf numFmtId="4" fontId="0" fillId="0" borderId="0" xfId="0" applyNumberFormat="1" applyFill="1"/>
    <xf numFmtId="164" fontId="0" fillId="0" borderId="0" xfId="1" applyNumberFormat="1" applyFon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9" fontId="0" fillId="0" borderId="0" xfId="1" applyFont="1" applyFill="1"/>
    <xf numFmtId="10" fontId="0" fillId="0" borderId="0" xfId="1" applyNumberFormat="1" applyFont="1" applyFill="1"/>
    <xf numFmtId="10" fontId="0" fillId="0" borderId="0" xfId="0" applyNumberFormat="1"/>
    <xf numFmtId="10" fontId="0" fillId="0" borderId="0" xfId="1" applyNumberFormat="1" applyFont="1"/>
    <xf numFmtId="10" fontId="0" fillId="0" borderId="15" xfId="1" applyNumberFormat="1" applyFont="1" applyBorder="1"/>
    <xf numFmtId="10" fontId="0" fillId="0" borderId="16" xfId="1" applyNumberFormat="1" applyFont="1" applyBorder="1"/>
    <xf numFmtId="0" fontId="0" fillId="0" borderId="15" xfId="0" applyBorder="1" applyAlignment="1">
      <alignment horizontal="right" vertical="center"/>
    </xf>
    <xf numFmtId="165" fontId="0" fillId="0" borderId="16" xfId="1" applyNumberFormat="1" applyFont="1" applyBorder="1"/>
    <xf numFmtId="166" fontId="0" fillId="0" borderId="16" xfId="1" applyNumberFormat="1" applyFont="1" applyBorder="1"/>
    <xf numFmtId="167" fontId="0" fillId="0" borderId="16" xfId="1" applyNumberFormat="1" applyFont="1" applyBorder="1"/>
    <xf numFmtId="10" fontId="3" fillId="0" borderId="21" xfId="1" applyNumberFormat="1" applyFont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10" fontId="3" fillId="0" borderId="22" xfId="1" applyNumberFormat="1" applyFont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10" fontId="0" fillId="0" borderId="22" xfId="1" applyNumberFormat="1" applyFont="1" applyBorder="1"/>
    <xf numFmtId="10" fontId="3" fillId="0" borderId="21" xfId="1" applyNumberFormat="1" applyFont="1" applyFill="1" applyBorder="1" applyAlignment="1">
      <alignment vertical="center"/>
    </xf>
    <xf numFmtId="10" fontId="0" fillId="0" borderId="22" xfId="1" applyNumberFormat="1" applyFont="1" applyFill="1" applyBorder="1"/>
    <xf numFmtId="4" fontId="0" fillId="0" borderId="19" xfId="0" applyNumberFormat="1" applyFill="1" applyBorder="1"/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/>
    <xf numFmtId="0" fontId="8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0" fillId="0" borderId="17" xfId="0" applyBorder="1"/>
    <xf numFmtId="4" fontId="3" fillId="0" borderId="17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16" xfId="0" applyBorder="1"/>
    <xf numFmtId="0" fontId="0" fillId="0" borderId="27" xfId="0" applyBorder="1"/>
    <xf numFmtId="0" fontId="0" fillId="0" borderId="26" xfId="0" applyBorder="1"/>
    <xf numFmtId="0" fontId="5" fillId="0" borderId="6" xfId="0" applyFont="1" applyBorder="1" applyAlignment="1">
      <alignment vertical="center" wrapText="1"/>
    </xf>
    <xf numFmtId="0" fontId="0" fillId="0" borderId="0" xfId="0" applyBorder="1"/>
    <xf numFmtId="0" fontId="0" fillId="0" borderId="2" xfId="0" applyBorder="1"/>
    <xf numFmtId="4" fontId="3" fillId="3" borderId="6" xfId="0" applyNumberFormat="1" applyFont="1" applyFill="1" applyBorder="1" applyAlignment="1">
      <alignment vertical="center"/>
    </xf>
    <xf numFmtId="0" fontId="0" fillId="3" borderId="2" xfId="0" applyFill="1" applyBorder="1"/>
    <xf numFmtId="0" fontId="8" fillId="0" borderId="6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27" xfId="0" applyBorder="1" applyAlignment="1">
      <alignment horizontal="left"/>
    </xf>
    <xf numFmtId="4" fontId="3" fillId="0" borderId="2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/>
    </xf>
    <xf numFmtId="0" fontId="2" fillId="0" borderId="18" xfId="0" applyFont="1" applyBorder="1" applyAlignment="1">
      <alignment vertical="center"/>
    </xf>
    <xf numFmtId="0" fontId="0" fillId="0" borderId="20" xfId="0" applyBorder="1"/>
    <xf numFmtId="0" fontId="0" fillId="0" borderId="18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1" xfId="0" applyBorder="1"/>
    <xf numFmtId="0" fontId="5" fillId="0" borderId="18" xfId="0" applyFont="1" applyBorder="1" applyAlignment="1">
      <alignment vertical="center" wrapText="1"/>
    </xf>
    <xf numFmtId="4" fontId="3" fillId="3" borderId="18" xfId="0" applyNumberFormat="1" applyFont="1" applyFill="1" applyBorder="1" applyAlignment="1">
      <alignment vertical="center"/>
    </xf>
    <xf numFmtId="0" fontId="0" fillId="3" borderId="20" xfId="0" applyFill="1" applyBorder="1"/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8" xfId="0" applyBorder="1"/>
    <xf numFmtId="14" fontId="15" fillId="0" borderId="8" xfId="0" applyNumberFormat="1" applyFont="1" applyBorder="1" applyAlignment="1">
      <alignment horizontal="left"/>
    </xf>
    <xf numFmtId="14" fontId="15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15" fillId="0" borderId="11" xfId="0" applyFont="1" applyBorder="1" applyAlignment="1"/>
    <xf numFmtId="0" fontId="15" fillId="0" borderId="12" xfId="0" applyFont="1" applyBorder="1" applyAlignment="1"/>
    <xf numFmtId="0" fontId="10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0" fillId="0" borderId="4" xfId="0" applyBorder="1"/>
    <xf numFmtId="0" fontId="13" fillId="0" borderId="4" xfId="0" applyNumberFormat="1" applyFont="1" applyFill="1" applyBorder="1" applyAlignment="1" applyProtection="1">
      <alignment vertical="center" wrapText="1" readingOrder="1"/>
    </xf>
    <xf numFmtId="0" fontId="13" fillId="0" borderId="5" xfId="0" applyNumberFormat="1" applyFont="1" applyFill="1" applyBorder="1" applyAlignment="1" applyProtection="1">
      <alignment vertical="center" wrapText="1" readingOrder="1"/>
    </xf>
    <xf numFmtId="0" fontId="13" fillId="0" borderId="8" xfId="0" applyNumberFormat="1" applyFont="1" applyBorder="1" applyAlignment="1" applyProtection="1">
      <alignment vertical="center" wrapText="1" readingOrder="1"/>
    </xf>
    <xf numFmtId="0" fontId="13" fillId="0" borderId="9" xfId="0" applyNumberFormat="1" applyFont="1" applyBorder="1" applyAlignment="1" applyProtection="1">
      <alignment vertical="center" wrapText="1" readingOrder="1"/>
    </xf>
    <xf numFmtId="0" fontId="15" fillId="0" borderId="8" xfId="0" applyFont="1" applyBorder="1" applyAlignment="1"/>
    <xf numFmtId="0" fontId="15" fillId="0" borderId="9" xfId="0" applyFont="1" applyBorder="1" applyAlignment="1"/>
    <xf numFmtId="0" fontId="16" fillId="0" borderId="8" xfId="0" applyFont="1" applyBorder="1" applyAlignment="1">
      <alignment vertical="center"/>
    </xf>
    <xf numFmtId="4" fontId="16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4" fontId="16" fillId="0" borderId="8" xfId="0" applyNumberFormat="1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4" fontId="15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" fontId="15" fillId="0" borderId="8" xfId="0" applyNumberFormat="1" applyFont="1" applyBorder="1" applyAlignment="1"/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" fontId="15" fillId="0" borderId="8" xfId="0" applyNumberFormat="1" applyFont="1" applyBorder="1" applyAlignment="1"/>
    <xf numFmtId="3" fontId="0" fillId="0" borderId="6" xfId="0" applyNumberFormat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0" fillId="0" borderId="24" xfId="0" applyBorder="1"/>
    <xf numFmtId="4" fontId="3" fillId="3" borderId="23" xfId="0" applyNumberFormat="1" applyFont="1" applyFill="1" applyBorder="1" applyAlignment="1">
      <alignment vertical="center"/>
    </xf>
    <xf numFmtId="0" fontId="0" fillId="3" borderId="24" xfId="0" applyFill="1" applyBorder="1"/>
    <xf numFmtId="0" fontId="17" fillId="0" borderId="17" xfId="0" applyFont="1" applyBorder="1" applyAlignment="1">
      <alignment horizontal="center" vertical="center" wrapText="1"/>
    </xf>
    <xf numFmtId="0" fontId="12" fillId="0" borderId="17" xfId="0" applyFont="1" applyBorder="1"/>
    <xf numFmtId="0" fontId="2" fillId="0" borderId="1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9" xfId="0" applyBorder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7" xfId="0" applyFont="1" applyBorder="1" applyAlignment="1">
      <alignment vertical="center"/>
    </xf>
    <xf numFmtId="4" fontId="14" fillId="0" borderId="8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/>
    </xf>
    <xf numFmtId="4" fontId="14" fillId="0" borderId="8" xfId="0" applyNumberFormat="1" applyFont="1" applyBorder="1" applyProtection="1">
      <protection locked="0"/>
    </xf>
    <xf numFmtId="4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2" xfId="0" applyBorder="1"/>
    <xf numFmtId="0" fontId="0" fillId="0" borderId="5" xfId="0" applyBorder="1"/>
    <xf numFmtId="0" fontId="13" fillId="0" borderId="31" xfId="0" applyNumberFormat="1" applyFont="1" applyBorder="1" applyAlignment="1" applyProtection="1">
      <alignment vertical="center" wrapText="1" readingOrder="1"/>
    </xf>
    <xf numFmtId="0" fontId="13" fillId="0" borderId="32" xfId="0" applyNumberFormat="1" applyFont="1" applyBorder="1" applyAlignment="1" applyProtection="1">
      <alignment vertical="center" wrapText="1" readingOrder="1"/>
    </xf>
    <xf numFmtId="0" fontId="13" fillId="0" borderId="33" xfId="0" applyNumberFormat="1" applyFont="1" applyBorder="1" applyAlignment="1" applyProtection="1">
      <alignment vertical="center" wrapText="1" readingOrder="1"/>
    </xf>
    <xf numFmtId="4" fontId="3" fillId="0" borderId="27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478328</xdr:colOff>
      <xdr:row>0</xdr:row>
      <xdr:rowOff>0</xdr:rowOff>
    </xdr:from>
    <xdr:to>
      <xdr:col>17</xdr:col>
      <xdr:colOff>532103</xdr:colOff>
      <xdr:row>4</xdr:row>
      <xdr:rowOff>83091</xdr:rowOff>
    </xdr:to>
    <xdr:pic>
      <xdr:nvPicPr>
        <xdr:cNvPr id="42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84328" y="0"/>
          <a:ext cx="2317363" cy="990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231465</xdr:colOff>
      <xdr:row>0</xdr:row>
      <xdr:rowOff>44824</xdr:rowOff>
    </xdr:from>
    <xdr:to>
      <xdr:col>19</xdr:col>
      <xdr:colOff>238147</xdr:colOff>
      <xdr:row>3</xdr:row>
      <xdr:rowOff>139780</xdr:rowOff>
    </xdr:to>
    <xdr:pic>
      <xdr:nvPicPr>
        <xdr:cNvPr id="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89" y="44824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175769</xdr:colOff>
      <xdr:row>83</xdr:row>
      <xdr:rowOff>0</xdr:rowOff>
    </xdr:from>
    <xdr:to>
      <xdr:col>17</xdr:col>
      <xdr:colOff>229544</xdr:colOff>
      <xdr:row>87</xdr:row>
      <xdr:rowOff>83090</xdr:rowOff>
    </xdr:to>
    <xdr:pic>
      <xdr:nvPicPr>
        <xdr:cNvPr id="46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81769" y="15766676"/>
          <a:ext cx="2317363" cy="990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197848</xdr:colOff>
      <xdr:row>83</xdr:row>
      <xdr:rowOff>44824</xdr:rowOff>
    </xdr:from>
    <xdr:to>
      <xdr:col>19</xdr:col>
      <xdr:colOff>204530</xdr:colOff>
      <xdr:row>86</xdr:row>
      <xdr:rowOff>139779</xdr:rowOff>
    </xdr:to>
    <xdr:pic>
      <xdr:nvPicPr>
        <xdr:cNvPr id="4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6672" y="15811500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175769</xdr:colOff>
      <xdr:row>165</xdr:row>
      <xdr:rowOff>0</xdr:rowOff>
    </xdr:from>
    <xdr:to>
      <xdr:col>17</xdr:col>
      <xdr:colOff>229544</xdr:colOff>
      <xdr:row>169</xdr:row>
      <xdr:rowOff>83090</xdr:rowOff>
    </xdr:to>
    <xdr:pic>
      <xdr:nvPicPr>
        <xdr:cNvPr id="54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81769" y="31869529"/>
          <a:ext cx="2317363" cy="990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197848</xdr:colOff>
      <xdr:row>165</xdr:row>
      <xdr:rowOff>44824</xdr:rowOff>
    </xdr:from>
    <xdr:to>
      <xdr:col>19</xdr:col>
      <xdr:colOff>204530</xdr:colOff>
      <xdr:row>168</xdr:row>
      <xdr:rowOff>285456</xdr:rowOff>
    </xdr:to>
    <xdr:pic>
      <xdr:nvPicPr>
        <xdr:cNvPr id="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6672" y="31914353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377474</xdr:colOff>
      <xdr:row>247</xdr:row>
      <xdr:rowOff>145677</xdr:rowOff>
    </xdr:from>
    <xdr:to>
      <xdr:col>17</xdr:col>
      <xdr:colOff>431249</xdr:colOff>
      <xdr:row>251</xdr:row>
      <xdr:rowOff>78442</xdr:rowOff>
    </xdr:to>
    <xdr:pic>
      <xdr:nvPicPr>
        <xdr:cNvPr id="62" name="Marcador de contenido 3"/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24" b="10649"/>
        <a:stretch/>
      </xdr:blipFill>
      <xdr:spPr bwMode="auto">
        <a:xfrm>
          <a:off x="10283474" y="48118059"/>
          <a:ext cx="2317363" cy="8404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74583</xdr:colOff>
      <xdr:row>247</xdr:row>
      <xdr:rowOff>168089</xdr:rowOff>
    </xdr:from>
    <xdr:to>
      <xdr:col>19</xdr:col>
      <xdr:colOff>81265</xdr:colOff>
      <xdr:row>251</xdr:row>
      <xdr:rowOff>72544</xdr:rowOff>
    </xdr:to>
    <xdr:pic>
      <xdr:nvPicPr>
        <xdr:cNvPr id="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407" y="48140471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175769</xdr:colOff>
      <xdr:row>329</xdr:row>
      <xdr:rowOff>44822</xdr:rowOff>
    </xdr:from>
    <xdr:to>
      <xdr:col>17</xdr:col>
      <xdr:colOff>229544</xdr:colOff>
      <xdr:row>333</xdr:row>
      <xdr:rowOff>127912</xdr:rowOff>
    </xdr:to>
    <xdr:pic>
      <xdr:nvPicPr>
        <xdr:cNvPr id="66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81769" y="64120057"/>
          <a:ext cx="2317363" cy="990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253878</xdr:colOff>
      <xdr:row>329</xdr:row>
      <xdr:rowOff>179294</xdr:rowOff>
    </xdr:from>
    <xdr:to>
      <xdr:col>19</xdr:col>
      <xdr:colOff>260560</xdr:colOff>
      <xdr:row>333</xdr:row>
      <xdr:rowOff>83749</xdr:rowOff>
    </xdr:to>
    <xdr:pic>
      <xdr:nvPicPr>
        <xdr:cNvPr id="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702" y="64254529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276621</xdr:colOff>
      <xdr:row>411</xdr:row>
      <xdr:rowOff>89647</xdr:rowOff>
    </xdr:from>
    <xdr:to>
      <xdr:col>17</xdr:col>
      <xdr:colOff>330396</xdr:colOff>
      <xdr:row>415</xdr:row>
      <xdr:rowOff>172737</xdr:rowOff>
    </xdr:to>
    <xdr:pic>
      <xdr:nvPicPr>
        <xdr:cNvPr id="70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82621" y="80267735"/>
          <a:ext cx="2317363" cy="990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276288</xdr:colOff>
      <xdr:row>411</xdr:row>
      <xdr:rowOff>179295</xdr:rowOff>
    </xdr:from>
    <xdr:to>
      <xdr:col>19</xdr:col>
      <xdr:colOff>282970</xdr:colOff>
      <xdr:row>415</xdr:row>
      <xdr:rowOff>83750</xdr:rowOff>
    </xdr:to>
    <xdr:pic>
      <xdr:nvPicPr>
        <xdr:cNvPr id="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5112" y="80357383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254211</xdr:colOff>
      <xdr:row>494</xdr:row>
      <xdr:rowOff>78442</xdr:rowOff>
    </xdr:from>
    <xdr:to>
      <xdr:col>17</xdr:col>
      <xdr:colOff>307986</xdr:colOff>
      <xdr:row>498</xdr:row>
      <xdr:rowOff>161532</xdr:rowOff>
    </xdr:to>
    <xdr:pic>
      <xdr:nvPicPr>
        <xdr:cNvPr id="74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60211" y="96549883"/>
          <a:ext cx="2317363" cy="990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164230</xdr:colOff>
      <xdr:row>495</xdr:row>
      <xdr:rowOff>44824</xdr:rowOff>
    </xdr:from>
    <xdr:to>
      <xdr:col>19</xdr:col>
      <xdr:colOff>170912</xdr:colOff>
      <xdr:row>498</xdr:row>
      <xdr:rowOff>139779</xdr:rowOff>
    </xdr:to>
    <xdr:pic>
      <xdr:nvPicPr>
        <xdr:cNvPr id="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054" y="96706765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422298</xdr:colOff>
      <xdr:row>576</xdr:row>
      <xdr:rowOff>67235</xdr:rowOff>
    </xdr:from>
    <xdr:to>
      <xdr:col>17</xdr:col>
      <xdr:colOff>476073</xdr:colOff>
      <xdr:row>580</xdr:row>
      <xdr:rowOff>150325</xdr:rowOff>
    </xdr:to>
    <xdr:pic>
      <xdr:nvPicPr>
        <xdr:cNvPr id="78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28298" y="112641529"/>
          <a:ext cx="2317363" cy="990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287494</xdr:colOff>
      <xdr:row>577</xdr:row>
      <xdr:rowOff>44824</xdr:rowOff>
    </xdr:from>
    <xdr:to>
      <xdr:col>19</xdr:col>
      <xdr:colOff>294176</xdr:colOff>
      <xdr:row>580</xdr:row>
      <xdr:rowOff>139779</xdr:rowOff>
    </xdr:to>
    <xdr:pic>
      <xdr:nvPicPr>
        <xdr:cNvPr id="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6318" y="112809618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175769</xdr:colOff>
      <xdr:row>658</xdr:row>
      <xdr:rowOff>0</xdr:rowOff>
    </xdr:from>
    <xdr:to>
      <xdr:col>17</xdr:col>
      <xdr:colOff>229544</xdr:colOff>
      <xdr:row>662</xdr:row>
      <xdr:rowOff>83090</xdr:rowOff>
    </xdr:to>
    <xdr:pic>
      <xdr:nvPicPr>
        <xdr:cNvPr id="86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81769" y="128677147"/>
          <a:ext cx="2317363" cy="990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197848</xdr:colOff>
      <xdr:row>658</xdr:row>
      <xdr:rowOff>44824</xdr:rowOff>
    </xdr:from>
    <xdr:to>
      <xdr:col>19</xdr:col>
      <xdr:colOff>204530</xdr:colOff>
      <xdr:row>661</xdr:row>
      <xdr:rowOff>285456</xdr:rowOff>
    </xdr:to>
    <xdr:pic>
      <xdr:nvPicPr>
        <xdr:cNvPr id="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6672" y="128721971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209387</xdr:colOff>
      <xdr:row>741</xdr:row>
      <xdr:rowOff>56029</xdr:rowOff>
    </xdr:from>
    <xdr:to>
      <xdr:col>17</xdr:col>
      <xdr:colOff>263162</xdr:colOff>
      <xdr:row>745</xdr:row>
      <xdr:rowOff>139120</xdr:rowOff>
    </xdr:to>
    <xdr:pic>
      <xdr:nvPicPr>
        <xdr:cNvPr id="90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15387" y="145026529"/>
          <a:ext cx="2317363" cy="990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231466</xdr:colOff>
      <xdr:row>742</xdr:row>
      <xdr:rowOff>22412</xdr:rowOff>
    </xdr:from>
    <xdr:to>
      <xdr:col>19</xdr:col>
      <xdr:colOff>238148</xdr:colOff>
      <xdr:row>745</xdr:row>
      <xdr:rowOff>117368</xdr:rowOff>
    </xdr:to>
    <xdr:pic>
      <xdr:nvPicPr>
        <xdr:cNvPr id="9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90" y="145183412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286437</xdr:colOff>
      <xdr:row>822</xdr:row>
      <xdr:rowOff>78444</xdr:rowOff>
    </xdr:from>
    <xdr:to>
      <xdr:col>17</xdr:col>
      <xdr:colOff>255492</xdr:colOff>
      <xdr:row>825</xdr:row>
      <xdr:rowOff>145678</xdr:rowOff>
    </xdr:to>
    <xdr:pic>
      <xdr:nvPicPr>
        <xdr:cNvPr id="50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6849" y="160961297"/>
          <a:ext cx="1448231" cy="7844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459441</xdr:colOff>
      <xdr:row>822</xdr:row>
      <xdr:rowOff>44824</xdr:rowOff>
    </xdr:from>
    <xdr:to>
      <xdr:col>19</xdr:col>
      <xdr:colOff>374931</xdr:colOff>
      <xdr:row>825</xdr:row>
      <xdr:rowOff>145677</xdr:rowOff>
    </xdr:to>
    <xdr:pic>
      <xdr:nvPicPr>
        <xdr:cNvPr id="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265" y="160927677"/>
          <a:ext cx="621460" cy="81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822</xdr:row>
      <xdr:rowOff>168088</xdr:rowOff>
    </xdr:from>
    <xdr:to>
      <xdr:col>6</xdr:col>
      <xdr:colOff>425824</xdr:colOff>
      <xdr:row>824</xdr:row>
      <xdr:rowOff>98612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1050941"/>
          <a:ext cx="4325471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743</xdr:row>
      <xdr:rowOff>78441</xdr:rowOff>
    </xdr:from>
    <xdr:to>
      <xdr:col>6</xdr:col>
      <xdr:colOff>425824</xdr:colOff>
      <xdr:row>745</xdr:row>
      <xdr:rowOff>8965</xdr:rowOff>
    </xdr:to>
    <xdr:pic>
      <xdr:nvPicPr>
        <xdr:cNvPr id="57" name="Imagen 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45429941"/>
          <a:ext cx="4325471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22411</xdr:rowOff>
    </xdr:from>
    <xdr:to>
      <xdr:col>6</xdr:col>
      <xdr:colOff>235324</xdr:colOff>
      <xdr:row>3</xdr:row>
      <xdr:rowOff>143435</xdr:rowOff>
    </xdr:to>
    <xdr:pic>
      <xdr:nvPicPr>
        <xdr:cNvPr id="48" name="Imagen 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3411"/>
          <a:ext cx="4325471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22412</xdr:rowOff>
    </xdr:from>
    <xdr:to>
      <xdr:col>6</xdr:col>
      <xdr:colOff>235324</xdr:colOff>
      <xdr:row>85</xdr:row>
      <xdr:rowOff>289112</xdr:rowOff>
    </xdr:to>
    <xdr:pic>
      <xdr:nvPicPr>
        <xdr:cNvPr id="49" name="Imagen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79588"/>
          <a:ext cx="4325471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166</xdr:row>
      <xdr:rowOff>67235</xdr:rowOff>
    </xdr:from>
    <xdr:to>
      <xdr:col>6</xdr:col>
      <xdr:colOff>324972</xdr:colOff>
      <xdr:row>168</xdr:row>
      <xdr:rowOff>143435</xdr:rowOff>
    </xdr:to>
    <xdr:pic>
      <xdr:nvPicPr>
        <xdr:cNvPr id="56" name="Imagen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32127264"/>
          <a:ext cx="4325471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249</xdr:row>
      <xdr:rowOff>100853</xdr:rowOff>
    </xdr:from>
    <xdr:to>
      <xdr:col>6</xdr:col>
      <xdr:colOff>235324</xdr:colOff>
      <xdr:row>251</xdr:row>
      <xdr:rowOff>31376</xdr:rowOff>
    </xdr:to>
    <xdr:pic>
      <xdr:nvPicPr>
        <xdr:cNvPr id="58" name="Imagen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454235"/>
          <a:ext cx="4325471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331</xdr:row>
      <xdr:rowOff>22412</xdr:rowOff>
    </xdr:from>
    <xdr:to>
      <xdr:col>6</xdr:col>
      <xdr:colOff>235324</xdr:colOff>
      <xdr:row>332</xdr:row>
      <xdr:rowOff>289112</xdr:rowOff>
    </xdr:to>
    <xdr:pic>
      <xdr:nvPicPr>
        <xdr:cNvPr id="59" name="Imagen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78647"/>
          <a:ext cx="4325471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413</xdr:row>
      <xdr:rowOff>22411</xdr:rowOff>
    </xdr:from>
    <xdr:to>
      <xdr:col>6</xdr:col>
      <xdr:colOff>235324</xdr:colOff>
      <xdr:row>414</xdr:row>
      <xdr:rowOff>289111</xdr:rowOff>
    </xdr:to>
    <xdr:pic>
      <xdr:nvPicPr>
        <xdr:cNvPr id="80" name="Imagen 7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581499"/>
          <a:ext cx="4325471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496</xdr:row>
      <xdr:rowOff>112058</xdr:rowOff>
    </xdr:from>
    <xdr:to>
      <xdr:col>6</xdr:col>
      <xdr:colOff>235324</xdr:colOff>
      <xdr:row>498</xdr:row>
      <xdr:rowOff>42581</xdr:rowOff>
    </xdr:to>
    <xdr:pic>
      <xdr:nvPicPr>
        <xdr:cNvPr id="81" name="Imagen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964499"/>
          <a:ext cx="4325471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578</xdr:row>
      <xdr:rowOff>89647</xdr:rowOff>
    </xdr:from>
    <xdr:to>
      <xdr:col>6</xdr:col>
      <xdr:colOff>268942</xdr:colOff>
      <xdr:row>580</xdr:row>
      <xdr:rowOff>20170</xdr:rowOff>
    </xdr:to>
    <xdr:pic>
      <xdr:nvPicPr>
        <xdr:cNvPr id="82" name="Imagen 8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113044941"/>
          <a:ext cx="4325471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6</xdr:col>
      <xdr:colOff>235324</xdr:colOff>
      <xdr:row>661</xdr:row>
      <xdr:rowOff>266700</xdr:rowOff>
    </xdr:to>
    <xdr:pic>
      <xdr:nvPicPr>
        <xdr:cNvPr id="83" name="Imagen 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9058147"/>
          <a:ext cx="4325471" cy="457200"/>
        </a:xfrm>
        <a:prstGeom prst="rect">
          <a:avLst/>
        </a:prstGeom>
      </xdr:spPr>
    </xdr:pic>
    <xdr:clientData/>
  </xdr:twoCellAnchor>
  <xdr:oneCellAnchor>
    <xdr:from>
      <xdr:col>15</xdr:col>
      <xdr:colOff>297643</xdr:colOff>
      <xdr:row>900</xdr:row>
      <xdr:rowOff>112062</xdr:rowOff>
    </xdr:from>
    <xdr:ext cx="1448231" cy="784410"/>
    <xdr:pic>
      <xdr:nvPicPr>
        <xdr:cNvPr id="35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8055" y="160804415"/>
          <a:ext cx="1448231" cy="7844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18</xdr:col>
      <xdr:colOff>470647</xdr:colOff>
      <xdr:row>900</xdr:row>
      <xdr:rowOff>89647</xdr:rowOff>
    </xdr:from>
    <xdr:ext cx="610254" cy="818029"/>
    <xdr:pic>
      <xdr:nvPicPr>
        <xdr:cNvPr id="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9471" y="176313353"/>
          <a:ext cx="610254" cy="81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190500</xdr:colOff>
      <xdr:row>901</xdr:row>
      <xdr:rowOff>168088</xdr:rowOff>
    </xdr:from>
    <xdr:ext cx="4325471" cy="457200"/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1050941"/>
          <a:ext cx="4325471" cy="4572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611198</xdr:colOff>
      <xdr:row>166</xdr:row>
      <xdr:rowOff>81643</xdr:rowOff>
    </xdr:from>
    <xdr:to>
      <xdr:col>17</xdr:col>
      <xdr:colOff>193525</xdr:colOff>
      <xdr:row>170</xdr:row>
      <xdr:rowOff>160731</xdr:rowOff>
    </xdr:to>
    <xdr:pic>
      <xdr:nvPicPr>
        <xdr:cNvPr id="12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29769" y="32793214"/>
          <a:ext cx="2317363" cy="990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528421</xdr:colOff>
      <xdr:row>167</xdr:row>
      <xdr:rowOff>31217</xdr:rowOff>
    </xdr:from>
    <xdr:to>
      <xdr:col>19</xdr:col>
      <xdr:colOff>302181</xdr:colOff>
      <xdr:row>170</xdr:row>
      <xdr:rowOff>122170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0100" y="32933288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434303</xdr:colOff>
      <xdr:row>84</xdr:row>
      <xdr:rowOff>40821</xdr:rowOff>
    </xdr:from>
    <xdr:to>
      <xdr:col>17</xdr:col>
      <xdr:colOff>16630</xdr:colOff>
      <xdr:row>88</xdr:row>
      <xdr:rowOff>119910</xdr:rowOff>
    </xdr:to>
    <xdr:pic>
      <xdr:nvPicPr>
        <xdr:cNvPr id="16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52874" y="16573500"/>
          <a:ext cx="2317363" cy="990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174634</xdr:colOff>
      <xdr:row>84</xdr:row>
      <xdr:rowOff>180895</xdr:rowOff>
    </xdr:from>
    <xdr:to>
      <xdr:col>18</xdr:col>
      <xdr:colOff>887286</xdr:colOff>
      <xdr:row>88</xdr:row>
      <xdr:rowOff>81349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6313" y="16713574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856127</xdr:colOff>
      <xdr:row>0</xdr:row>
      <xdr:rowOff>122464</xdr:rowOff>
    </xdr:from>
    <xdr:to>
      <xdr:col>17</xdr:col>
      <xdr:colOff>438454</xdr:colOff>
      <xdr:row>5</xdr:row>
      <xdr:rowOff>11052</xdr:rowOff>
    </xdr:to>
    <xdr:pic>
      <xdr:nvPicPr>
        <xdr:cNvPr id="20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74698" y="122464"/>
          <a:ext cx="2317363" cy="990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337922</xdr:colOff>
      <xdr:row>0</xdr:row>
      <xdr:rowOff>167288</xdr:rowOff>
    </xdr:from>
    <xdr:to>
      <xdr:col>19</xdr:col>
      <xdr:colOff>111682</xdr:colOff>
      <xdr:row>4</xdr:row>
      <xdr:rowOff>67741</xdr:rowOff>
    </xdr:to>
    <xdr:pic>
      <xdr:nvPicPr>
        <xdr:cNvPr id="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9601" y="167288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148554</xdr:colOff>
      <xdr:row>247</xdr:row>
      <xdr:rowOff>68036</xdr:rowOff>
    </xdr:from>
    <xdr:ext cx="2317363" cy="990767"/>
    <xdr:pic>
      <xdr:nvPicPr>
        <xdr:cNvPr id="24" name="Marcador de contenido 3"/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51590" y="48781607"/>
          <a:ext cx="2317363" cy="990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18</xdr:col>
      <xdr:colOff>623671</xdr:colOff>
      <xdr:row>247</xdr:row>
      <xdr:rowOff>112859</xdr:rowOff>
    </xdr:from>
    <xdr:ext cx="712652" cy="812132"/>
    <xdr:pic>
      <xdr:nvPicPr>
        <xdr:cNvPr id="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5350" y="48826430"/>
          <a:ext cx="712652" cy="8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666750</xdr:colOff>
      <xdr:row>248</xdr:row>
      <xdr:rowOff>163286</xdr:rowOff>
    </xdr:from>
    <xdr:ext cx="4325471" cy="457200"/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9067357"/>
          <a:ext cx="4325471" cy="457200"/>
        </a:xfrm>
        <a:prstGeom prst="rect">
          <a:avLst/>
        </a:prstGeom>
      </xdr:spPr>
    </xdr:pic>
    <xdr:clientData/>
  </xdr:oneCellAnchor>
  <xdr:oneCellAnchor>
    <xdr:from>
      <xdr:col>0</xdr:col>
      <xdr:colOff>966107</xdr:colOff>
      <xdr:row>167</xdr:row>
      <xdr:rowOff>163286</xdr:rowOff>
    </xdr:from>
    <xdr:ext cx="4325471" cy="457200"/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107" y="33065357"/>
          <a:ext cx="4325471" cy="457200"/>
        </a:xfrm>
        <a:prstGeom prst="rect">
          <a:avLst/>
        </a:prstGeom>
      </xdr:spPr>
    </xdr:pic>
    <xdr:clientData/>
  </xdr:oneCellAnchor>
  <xdr:oneCellAnchor>
    <xdr:from>
      <xdr:col>0</xdr:col>
      <xdr:colOff>612322</xdr:colOff>
      <xdr:row>85</xdr:row>
      <xdr:rowOff>122464</xdr:rowOff>
    </xdr:from>
    <xdr:ext cx="4325471" cy="457200"/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2" y="16845643"/>
          <a:ext cx="4325471" cy="457200"/>
        </a:xfrm>
        <a:prstGeom prst="rect">
          <a:avLst/>
        </a:prstGeom>
      </xdr:spPr>
    </xdr:pic>
    <xdr:clientData/>
  </xdr:oneCellAnchor>
  <xdr:oneCellAnchor>
    <xdr:from>
      <xdr:col>0</xdr:col>
      <xdr:colOff>843643</xdr:colOff>
      <xdr:row>2</xdr:row>
      <xdr:rowOff>163285</xdr:rowOff>
    </xdr:from>
    <xdr:ext cx="4325471" cy="457200"/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43" y="544285"/>
          <a:ext cx="4325471" cy="457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980"/>
  <sheetViews>
    <sheetView topLeftCell="A937" zoomScale="85" zoomScaleNormal="85" workbookViewId="0">
      <selection activeCell="L901" sqref="A901:T980"/>
    </sheetView>
  </sheetViews>
  <sheetFormatPr baseColWidth="10" defaultColWidth="9.140625" defaultRowHeight="15" x14ac:dyDescent="0.25"/>
  <cols>
    <col min="1" max="1" width="14.42578125" customWidth="1"/>
    <col min="2" max="2" width="11.85546875" customWidth="1"/>
    <col min="6" max="6" width="7.7109375" customWidth="1"/>
    <col min="7" max="7" width="8" customWidth="1"/>
    <col min="8" max="8" width="13.28515625" customWidth="1"/>
    <col min="9" max="9" width="10.28515625" bestFit="1" customWidth="1"/>
    <col min="10" max="10" width="10.7109375" bestFit="1" customWidth="1"/>
    <col min="11" max="11" width="11.42578125" customWidth="1"/>
    <col min="12" max="12" width="12.140625" customWidth="1"/>
    <col min="13" max="13" width="10.5703125" customWidth="1"/>
    <col min="14" max="14" width="10.7109375" style="102" bestFit="1" customWidth="1"/>
    <col min="15" max="15" width="11.7109375" bestFit="1" customWidth="1"/>
    <col min="16" max="16" width="10.7109375" bestFit="1" customWidth="1"/>
    <col min="17" max="17" width="11.42578125" customWidth="1"/>
    <col min="18" max="18" width="12.42578125" customWidth="1"/>
    <col min="19" max="19" width="10.5703125" customWidth="1"/>
    <col min="20" max="20" width="11" customWidth="1"/>
    <col min="21" max="21" width="10.28515625" bestFit="1" customWidth="1"/>
    <col min="22" max="22" width="11.140625" customWidth="1"/>
    <col min="23" max="23" width="12.140625" customWidth="1"/>
    <col min="24" max="24" width="11.140625" customWidth="1"/>
    <col min="25" max="25" width="9.42578125" bestFit="1" customWidth="1"/>
    <col min="26" max="26" width="19.42578125" bestFit="1" customWidth="1"/>
  </cols>
  <sheetData>
    <row r="3" spans="1:20" ht="26.25" x14ac:dyDescent="0.4">
      <c r="A3" s="208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5" spans="1:20" ht="15.75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05"/>
      <c r="O5" s="24"/>
      <c r="P5" s="24"/>
      <c r="Q5" s="24"/>
      <c r="R5" s="24"/>
      <c r="S5" s="24"/>
      <c r="T5" s="24"/>
    </row>
    <row r="6" spans="1:20" x14ac:dyDescent="0.25">
      <c r="A6" s="209" t="s">
        <v>1</v>
      </c>
      <c r="B6" s="210"/>
      <c r="C6" s="210"/>
      <c r="D6" s="210"/>
      <c r="E6" s="210"/>
      <c r="F6" s="211" t="s">
        <v>131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2"/>
    </row>
    <row r="7" spans="1:20" x14ac:dyDescent="0.25">
      <c r="A7" s="194" t="s">
        <v>2</v>
      </c>
      <c r="B7" s="195"/>
      <c r="C7" s="195"/>
      <c r="D7" s="195"/>
      <c r="E7" s="195"/>
      <c r="F7" s="213" t="s">
        <v>75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4"/>
    </row>
    <row r="8" spans="1:20" x14ac:dyDescent="0.25">
      <c r="A8" s="194" t="s">
        <v>3</v>
      </c>
      <c r="B8" s="195"/>
      <c r="C8" s="195"/>
      <c r="D8" s="195"/>
      <c r="E8" s="195"/>
      <c r="F8" s="215" t="s">
        <v>4</v>
      </c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6"/>
    </row>
    <row r="9" spans="1:20" x14ac:dyDescent="0.25">
      <c r="A9" s="194" t="s">
        <v>5</v>
      </c>
      <c r="B9" s="195"/>
      <c r="C9" s="195"/>
      <c r="D9" s="195"/>
      <c r="E9" s="195"/>
      <c r="F9" s="215" t="s">
        <v>6</v>
      </c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6"/>
    </row>
    <row r="10" spans="1:20" x14ac:dyDescent="0.25">
      <c r="A10" s="194" t="s">
        <v>7</v>
      </c>
      <c r="B10" s="195"/>
      <c r="C10" s="195"/>
      <c r="D10" s="195"/>
      <c r="E10" s="195"/>
      <c r="F10" s="217" t="s">
        <v>8</v>
      </c>
      <c r="G10" s="215"/>
      <c r="H10" s="218">
        <v>500000</v>
      </c>
      <c r="I10" s="219"/>
      <c r="J10" s="219"/>
      <c r="K10" s="219"/>
      <c r="L10" s="219"/>
      <c r="M10" s="26" t="s">
        <v>9</v>
      </c>
      <c r="N10" s="220">
        <v>0</v>
      </c>
      <c r="O10" s="215"/>
      <c r="P10" s="215"/>
      <c r="Q10" s="217" t="s">
        <v>10</v>
      </c>
      <c r="R10" s="217"/>
      <c r="S10" s="217"/>
      <c r="T10" s="221"/>
    </row>
    <row r="11" spans="1:20" x14ac:dyDescent="0.25">
      <c r="A11" s="194" t="s">
        <v>11</v>
      </c>
      <c r="B11" s="195"/>
      <c r="C11" s="195"/>
      <c r="D11" s="195"/>
      <c r="E11" s="195"/>
      <c r="F11" s="217" t="s">
        <v>8</v>
      </c>
      <c r="G11" s="215"/>
      <c r="H11" s="224">
        <v>0</v>
      </c>
      <c r="I11" s="215"/>
      <c r="J11" s="215"/>
      <c r="K11" s="215"/>
      <c r="L11" s="215"/>
      <c r="M11" s="26" t="s">
        <v>9</v>
      </c>
      <c r="N11" s="224">
        <v>0</v>
      </c>
      <c r="O11" s="215"/>
      <c r="P11" s="215"/>
      <c r="Q11" s="225">
        <v>0</v>
      </c>
      <c r="R11" s="225"/>
      <c r="S11" s="225"/>
      <c r="T11" s="226"/>
    </row>
    <row r="12" spans="1:20" x14ac:dyDescent="0.25">
      <c r="A12" s="194" t="s">
        <v>12</v>
      </c>
      <c r="B12" s="195"/>
      <c r="C12" s="195"/>
      <c r="D12" s="195"/>
      <c r="E12" s="195"/>
      <c r="F12" s="228" t="s">
        <v>77</v>
      </c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6"/>
    </row>
    <row r="13" spans="1:20" ht="15.75" thickBot="1" x14ac:dyDescent="0.3">
      <c r="A13" s="198" t="s">
        <v>13</v>
      </c>
      <c r="B13" s="199"/>
      <c r="C13" s="199"/>
      <c r="D13" s="199"/>
      <c r="E13" s="199"/>
      <c r="F13" s="200" t="s">
        <v>89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/>
    </row>
    <row r="14" spans="1:20" ht="15.75" thickBot="1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06"/>
      <c r="O14" s="23"/>
      <c r="P14" s="23"/>
      <c r="Q14" s="23"/>
      <c r="R14" s="23"/>
      <c r="S14" s="23"/>
      <c r="T14" s="23"/>
    </row>
    <row r="15" spans="1:20" ht="15.75" thickBot="1" x14ac:dyDescent="0.3">
      <c r="A15" s="162" t="s">
        <v>14</v>
      </c>
      <c r="B15" s="145"/>
      <c r="C15" s="145"/>
      <c r="D15" s="162" t="s">
        <v>15</v>
      </c>
      <c r="E15" s="145"/>
      <c r="F15" s="162" t="s">
        <v>16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</row>
    <row r="16" spans="1:20" ht="15.75" thickBot="1" x14ac:dyDescent="0.3">
      <c r="A16" s="145"/>
      <c r="B16" s="145"/>
      <c r="C16" s="145"/>
      <c r="D16" s="145"/>
      <c r="E16" s="145"/>
      <c r="F16" s="164" t="s">
        <v>17</v>
      </c>
      <c r="G16" s="145"/>
      <c r="H16" s="162" t="s">
        <v>18</v>
      </c>
      <c r="I16" s="145"/>
      <c r="J16" s="145"/>
      <c r="K16" s="145"/>
      <c r="L16" s="145"/>
      <c r="M16" s="145"/>
      <c r="N16" s="162" t="s">
        <v>19</v>
      </c>
      <c r="O16" s="145"/>
      <c r="P16" s="145"/>
      <c r="Q16" s="145"/>
      <c r="R16" s="145"/>
      <c r="S16" s="145"/>
      <c r="T16" s="145"/>
    </row>
    <row r="17" spans="1:26" ht="15.75" thickBot="1" x14ac:dyDescent="0.3">
      <c r="A17" s="145"/>
      <c r="B17" s="145"/>
      <c r="C17" s="145"/>
      <c r="D17" s="145"/>
      <c r="E17" s="145"/>
      <c r="F17" s="145"/>
      <c r="G17" s="145"/>
      <c r="H17" s="162" t="s">
        <v>20</v>
      </c>
      <c r="I17" s="145"/>
      <c r="J17" s="145"/>
      <c r="K17" s="162" t="s">
        <v>21</v>
      </c>
      <c r="L17" s="145"/>
      <c r="M17" s="145"/>
      <c r="N17" s="162" t="s">
        <v>20</v>
      </c>
      <c r="O17" s="145"/>
      <c r="P17" s="145"/>
      <c r="Q17" s="162" t="s">
        <v>21</v>
      </c>
      <c r="R17" s="145"/>
      <c r="S17" s="145"/>
      <c r="T17" s="164" t="s">
        <v>22</v>
      </c>
      <c r="U17" s="233" t="s">
        <v>120</v>
      </c>
      <c r="V17" s="234"/>
      <c r="W17" s="233" t="s">
        <v>121</v>
      </c>
      <c r="X17" s="234"/>
      <c r="Y17" s="233" t="s">
        <v>122</v>
      </c>
      <c r="Z17" s="234"/>
    </row>
    <row r="18" spans="1:26" ht="15.75" thickBot="1" x14ac:dyDescent="0.3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233"/>
      <c r="V18" s="234"/>
      <c r="W18" s="233"/>
      <c r="X18" s="234"/>
      <c r="Y18" s="233"/>
      <c r="Z18" s="234"/>
    </row>
    <row r="19" spans="1:26" ht="12.75" customHeight="1" x14ac:dyDescent="0.25">
      <c r="A19" s="202" t="s">
        <v>23</v>
      </c>
      <c r="B19" s="203"/>
      <c r="C19" s="204"/>
      <c r="D19" s="205"/>
      <c r="E19" s="206"/>
      <c r="F19" s="205"/>
      <c r="G19" s="206"/>
      <c r="H19" s="205"/>
      <c r="I19" s="207"/>
      <c r="J19" s="206"/>
      <c r="K19" s="205"/>
      <c r="L19" s="207"/>
      <c r="M19" s="206"/>
      <c r="N19" s="205"/>
      <c r="O19" s="207"/>
      <c r="P19" s="206"/>
      <c r="Q19" s="205"/>
      <c r="R19" s="207"/>
      <c r="S19" s="206"/>
      <c r="T19" s="5"/>
      <c r="U19" s="112"/>
      <c r="V19" s="112"/>
      <c r="W19" s="112"/>
      <c r="X19" s="112"/>
      <c r="Y19" s="112"/>
      <c r="Z19" s="112"/>
    </row>
    <row r="20" spans="1:26" ht="12.75" customHeight="1" x14ac:dyDescent="0.25">
      <c r="A20" s="152" t="s">
        <v>24</v>
      </c>
      <c r="B20" s="140"/>
      <c r="C20" s="154"/>
      <c r="D20" s="178" t="s">
        <v>25</v>
      </c>
      <c r="E20" s="190"/>
      <c r="F20" s="183">
        <v>531</v>
      </c>
      <c r="G20" s="190"/>
      <c r="H20" s="183">
        <v>531</v>
      </c>
      <c r="I20" s="193"/>
      <c r="J20" s="190"/>
      <c r="K20" s="183">
        <v>531</v>
      </c>
      <c r="L20" s="193"/>
      <c r="M20" s="190"/>
      <c r="N20" s="183">
        <v>531</v>
      </c>
      <c r="O20" s="193"/>
      <c r="P20" s="190"/>
      <c r="Q20" s="183">
        <v>531</v>
      </c>
      <c r="R20" s="193"/>
      <c r="S20" s="190"/>
      <c r="T20" s="6">
        <v>100</v>
      </c>
      <c r="U20" s="73"/>
      <c r="V20" s="112"/>
      <c r="W20" s="112"/>
      <c r="X20" s="112"/>
      <c r="Y20" s="75"/>
      <c r="Z20" s="112"/>
    </row>
    <row r="21" spans="1:26" ht="12.75" customHeight="1" x14ac:dyDescent="0.25">
      <c r="A21" s="152" t="s">
        <v>26</v>
      </c>
      <c r="B21" s="140"/>
      <c r="C21" s="154"/>
      <c r="D21" s="178" t="s">
        <v>27</v>
      </c>
      <c r="E21" s="190"/>
      <c r="F21" s="180">
        <v>132</v>
      </c>
      <c r="G21" s="190"/>
      <c r="H21" s="180">
        <v>132</v>
      </c>
      <c r="I21" s="193"/>
      <c r="J21" s="190"/>
      <c r="K21" s="180">
        <v>132</v>
      </c>
      <c r="L21" s="193"/>
      <c r="M21" s="190"/>
      <c r="N21" s="180">
        <v>132</v>
      </c>
      <c r="O21" s="193"/>
      <c r="P21" s="190"/>
      <c r="Q21" s="180">
        <v>132</v>
      </c>
      <c r="R21" s="193"/>
      <c r="S21" s="190"/>
      <c r="T21" s="6">
        <v>100</v>
      </c>
      <c r="U21" s="73"/>
      <c r="V21" s="112"/>
      <c r="W21" s="112"/>
      <c r="X21" s="74"/>
      <c r="Y21" s="75"/>
      <c r="Z21" s="74"/>
    </row>
    <row r="22" spans="1:26" ht="12.75" customHeight="1" x14ac:dyDescent="0.25">
      <c r="A22" s="152" t="s">
        <v>28</v>
      </c>
      <c r="B22" s="140"/>
      <c r="C22" s="154"/>
      <c r="D22" s="178" t="s">
        <v>27</v>
      </c>
      <c r="E22" s="190"/>
      <c r="F22" s="180">
        <v>6864</v>
      </c>
      <c r="G22" s="190"/>
      <c r="H22" s="180">
        <v>660</v>
      </c>
      <c r="I22" s="193"/>
      <c r="J22" s="190"/>
      <c r="K22" s="180">
        <v>660</v>
      </c>
      <c r="L22" s="193"/>
      <c r="M22" s="190"/>
      <c r="N22" s="180">
        <v>660</v>
      </c>
      <c r="O22" s="193"/>
      <c r="P22" s="190"/>
      <c r="Q22" s="180">
        <v>660</v>
      </c>
      <c r="R22" s="193"/>
      <c r="S22" s="190"/>
      <c r="T22" s="6">
        <v>9.6153849999999998</v>
      </c>
      <c r="U22" s="73">
        <f>+N22</f>
        <v>660</v>
      </c>
      <c r="V22" s="74">
        <f>+N22-U22</f>
        <v>0</v>
      </c>
      <c r="W22" s="74">
        <f>+Q22</f>
        <v>660</v>
      </c>
      <c r="X22" s="74">
        <f>+Q22-W22</f>
        <v>0</v>
      </c>
      <c r="Y22" s="116">
        <f>+W22/F22</f>
        <v>9.6153846153846159E-2</v>
      </c>
      <c r="Z22" s="117">
        <f>+(T22/100)-Y22</f>
        <v>3.846153839859312E-9</v>
      </c>
    </row>
    <row r="23" spans="1:26" ht="12.75" customHeight="1" x14ac:dyDescent="0.25">
      <c r="A23" s="186" t="s">
        <v>29</v>
      </c>
      <c r="B23" s="187"/>
      <c r="C23" s="188"/>
      <c r="D23" s="189"/>
      <c r="E23" s="190"/>
      <c r="F23" s="189"/>
      <c r="G23" s="190"/>
      <c r="H23" s="189"/>
      <c r="I23" s="191"/>
      <c r="J23" s="190"/>
      <c r="K23" s="189"/>
      <c r="L23" s="191"/>
      <c r="M23" s="190"/>
      <c r="N23" s="189"/>
      <c r="O23" s="191"/>
      <c r="P23" s="190"/>
      <c r="Q23" s="189"/>
      <c r="R23" s="191"/>
      <c r="S23" s="190"/>
      <c r="T23" s="7"/>
      <c r="U23" s="73"/>
      <c r="V23" s="74"/>
      <c r="W23" s="74"/>
      <c r="X23" s="78"/>
      <c r="Y23" s="75"/>
      <c r="Z23" s="112"/>
    </row>
    <row r="24" spans="1:26" ht="12.75" customHeight="1" x14ac:dyDescent="0.25">
      <c r="A24" s="152" t="s">
        <v>30</v>
      </c>
      <c r="B24" s="140"/>
      <c r="C24" s="154"/>
      <c r="D24" s="178" t="s">
        <v>27</v>
      </c>
      <c r="E24" s="190"/>
      <c r="F24" s="183" t="s">
        <v>91</v>
      </c>
      <c r="G24" s="190"/>
      <c r="H24" s="183" t="s">
        <v>91</v>
      </c>
      <c r="I24" s="193"/>
      <c r="J24" s="190"/>
      <c r="K24" s="183">
        <v>0</v>
      </c>
      <c r="L24" s="193"/>
      <c r="M24" s="190"/>
      <c r="N24" s="183">
        <v>0</v>
      </c>
      <c r="O24" s="193"/>
      <c r="P24" s="190"/>
      <c r="Q24" s="183">
        <v>0</v>
      </c>
      <c r="R24" s="193"/>
      <c r="S24" s="190"/>
      <c r="T24" s="6">
        <v>0</v>
      </c>
      <c r="U24" s="73">
        <f t="shared" ref="U24:U26" si="0">+N24</f>
        <v>0</v>
      </c>
      <c r="V24" s="74">
        <f t="shared" ref="V24:V26" si="1">+N24-U24</f>
        <v>0</v>
      </c>
      <c r="W24" s="74">
        <f t="shared" ref="W24:W26" si="2">+Q24</f>
        <v>0</v>
      </c>
      <c r="X24" s="74">
        <f t="shared" ref="X24:X26" si="3">+Q24-W24</f>
        <v>0</v>
      </c>
      <c r="Y24" s="116"/>
      <c r="Z24" s="68"/>
    </row>
    <row r="25" spans="1:26" ht="12.75" customHeight="1" x14ac:dyDescent="0.25">
      <c r="A25" s="157" t="s">
        <v>84</v>
      </c>
      <c r="B25" s="140"/>
      <c r="C25" s="154"/>
      <c r="D25" s="178" t="s">
        <v>83</v>
      </c>
      <c r="E25" s="190"/>
      <c r="F25" s="183" t="s">
        <v>91</v>
      </c>
      <c r="G25" s="190"/>
      <c r="H25" s="183" t="s">
        <v>91</v>
      </c>
      <c r="I25" s="193"/>
      <c r="J25" s="190"/>
      <c r="K25" s="183">
        <v>0</v>
      </c>
      <c r="L25" s="193"/>
      <c r="M25" s="190"/>
      <c r="N25" s="183">
        <v>0</v>
      </c>
      <c r="O25" s="193"/>
      <c r="P25" s="190"/>
      <c r="Q25" s="183">
        <v>0</v>
      </c>
      <c r="R25" s="193"/>
      <c r="S25" s="190"/>
      <c r="T25" s="6">
        <v>0</v>
      </c>
      <c r="U25" s="73">
        <f t="shared" si="0"/>
        <v>0</v>
      </c>
      <c r="V25" s="74">
        <f t="shared" si="1"/>
        <v>0</v>
      </c>
      <c r="W25" s="74">
        <f t="shared" si="2"/>
        <v>0</v>
      </c>
      <c r="X25" s="74">
        <f t="shared" si="3"/>
        <v>0</v>
      </c>
      <c r="Y25" s="116"/>
      <c r="Z25" s="68"/>
    </row>
    <row r="26" spans="1:26" ht="12.75" customHeight="1" x14ac:dyDescent="0.25">
      <c r="A26" s="157" t="s">
        <v>31</v>
      </c>
      <c r="B26" s="176"/>
      <c r="C26" s="177"/>
      <c r="D26" s="178" t="s">
        <v>27</v>
      </c>
      <c r="E26" s="179"/>
      <c r="F26" s="180" t="s">
        <v>91</v>
      </c>
      <c r="G26" s="181"/>
      <c r="H26" s="180" t="s">
        <v>91</v>
      </c>
      <c r="I26" s="182"/>
      <c r="J26" s="181"/>
      <c r="K26" s="180">
        <v>0</v>
      </c>
      <c r="L26" s="182"/>
      <c r="M26" s="181"/>
      <c r="N26" s="180">
        <v>0</v>
      </c>
      <c r="O26" s="182"/>
      <c r="P26" s="181"/>
      <c r="Q26" s="180">
        <v>0</v>
      </c>
      <c r="R26" s="182"/>
      <c r="S26" s="181"/>
      <c r="T26" s="6">
        <v>0</v>
      </c>
      <c r="U26" s="73">
        <f t="shared" si="0"/>
        <v>0</v>
      </c>
      <c r="V26" s="74">
        <f t="shared" si="1"/>
        <v>0</v>
      </c>
      <c r="W26" s="74">
        <f t="shared" si="2"/>
        <v>0</v>
      </c>
      <c r="X26" s="74">
        <f t="shared" si="3"/>
        <v>0</v>
      </c>
      <c r="Y26" s="116"/>
      <c r="Z26" s="68"/>
    </row>
    <row r="27" spans="1:26" ht="12.75" customHeight="1" x14ac:dyDescent="0.25">
      <c r="A27" s="186" t="s">
        <v>85</v>
      </c>
      <c r="B27" s="187"/>
      <c r="C27" s="188"/>
      <c r="D27" s="189"/>
      <c r="E27" s="190"/>
      <c r="F27" s="189"/>
      <c r="G27" s="190"/>
      <c r="H27" s="189"/>
      <c r="I27" s="191"/>
      <c r="J27" s="190"/>
      <c r="K27" s="189"/>
      <c r="L27" s="191"/>
      <c r="M27" s="190"/>
      <c r="N27" s="189"/>
      <c r="O27" s="191"/>
      <c r="P27" s="190"/>
      <c r="Q27" s="189"/>
      <c r="R27" s="191"/>
      <c r="S27" s="190"/>
      <c r="T27" s="7"/>
      <c r="U27" s="73"/>
      <c r="V27" s="74"/>
      <c r="W27" s="74"/>
      <c r="X27" s="78"/>
      <c r="Y27" s="75"/>
      <c r="Z27" s="112"/>
    </row>
    <row r="28" spans="1:26" ht="12.75" customHeight="1" thickBot="1" x14ac:dyDescent="0.3">
      <c r="A28" s="157" t="s">
        <v>86</v>
      </c>
      <c r="B28" s="140"/>
      <c r="C28" s="154"/>
      <c r="D28" s="192" t="s">
        <v>87</v>
      </c>
      <c r="E28" s="190"/>
      <c r="F28" s="180">
        <v>19</v>
      </c>
      <c r="G28" s="190"/>
      <c r="H28" s="180">
        <v>1</v>
      </c>
      <c r="I28" s="193"/>
      <c r="J28" s="190"/>
      <c r="K28" s="180">
        <v>3</v>
      </c>
      <c r="L28" s="193"/>
      <c r="M28" s="190"/>
      <c r="N28" s="180">
        <v>1</v>
      </c>
      <c r="O28" s="193"/>
      <c r="P28" s="190"/>
      <c r="Q28" s="180">
        <v>3</v>
      </c>
      <c r="R28" s="193"/>
      <c r="S28" s="190"/>
      <c r="T28" s="6">
        <v>15.78947</v>
      </c>
      <c r="U28" s="73">
        <f>+N28</f>
        <v>1</v>
      </c>
      <c r="V28" s="74">
        <f>+N28-U28</f>
        <v>0</v>
      </c>
      <c r="W28" s="74">
        <f>+Q28</f>
        <v>3</v>
      </c>
      <c r="X28" s="74">
        <f>+Q28-W28</f>
        <v>0</v>
      </c>
      <c r="Y28" s="116">
        <f>+W28/F28</f>
        <v>0.15789473684210525</v>
      </c>
      <c r="Z28" s="68">
        <f>+(T28/100)-Y28</f>
        <v>-3.6842105255452395E-8</v>
      </c>
    </row>
    <row r="29" spans="1:26" ht="15.75" thickBot="1" x14ac:dyDescent="0.3">
      <c r="A29" s="163" t="s">
        <v>32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12"/>
      <c r="V29" s="112"/>
      <c r="W29" s="112"/>
      <c r="X29" s="112"/>
      <c r="Y29" s="112"/>
      <c r="Z29" s="112"/>
    </row>
    <row r="30" spans="1:26" ht="15.75" thickBo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07"/>
      <c r="O30" s="3"/>
      <c r="P30" s="3"/>
      <c r="Q30" s="3"/>
      <c r="R30" s="3"/>
      <c r="S30" s="3"/>
      <c r="T30" s="3"/>
      <c r="U30" s="112"/>
      <c r="V30" s="112"/>
      <c r="W30" s="112"/>
      <c r="X30" s="112"/>
      <c r="Y30" s="112"/>
      <c r="Z30" s="112"/>
    </row>
    <row r="31" spans="1:26" ht="15.75" thickBot="1" x14ac:dyDescent="0.3">
      <c r="A31" s="162" t="s">
        <v>33</v>
      </c>
      <c r="B31" s="145"/>
      <c r="C31" s="145"/>
      <c r="D31" s="145"/>
      <c r="E31" s="145"/>
      <c r="F31" s="162" t="s">
        <v>34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12"/>
      <c r="V31" s="112"/>
      <c r="W31" s="112"/>
      <c r="X31" s="112"/>
      <c r="Y31" s="112"/>
      <c r="Z31" s="112"/>
    </row>
    <row r="32" spans="1:26" ht="15.75" thickBot="1" x14ac:dyDescent="0.3">
      <c r="A32" s="145"/>
      <c r="B32" s="145"/>
      <c r="C32" s="145"/>
      <c r="D32" s="145"/>
      <c r="E32" s="145"/>
      <c r="F32" s="162" t="s">
        <v>20</v>
      </c>
      <c r="G32" s="145"/>
      <c r="H32" s="162" t="s">
        <v>18</v>
      </c>
      <c r="I32" s="145"/>
      <c r="J32" s="145"/>
      <c r="K32" s="145"/>
      <c r="L32" s="145"/>
      <c r="M32" s="145"/>
      <c r="N32" s="162" t="s">
        <v>19</v>
      </c>
      <c r="O32" s="145"/>
      <c r="P32" s="145"/>
      <c r="Q32" s="145"/>
      <c r="R32" s="145"/>
      <c r="S32" s="145"/>
      <c r="T32" s="145"/>
      <c r="U32" s="112"/>
      <c r="V32" s="112"/>
      <c r="W32" s="112"/>
      <c r="X32" s="112"/>
      <c r="Y32" s="112"/>
      <c r="Z32" s="112"/>
    </row>
    <row r="33" spans="1:26" ht="15.75" thickBot="1" x14ac:dyDescent="0.3">
      <c r="A33" s="145"/>
      <c r="B33" s="145"/>
      <c r="C33" s="145"/>
      <c r="D33" s="145"/>
      <c r="E33" s="145"/>
      <c r="F33" s="145"/>
      <c r="G33" s="145"/>
      <c r="H33" s="162" t="s">
        <v>20</v>
      </c>
      <c r="I33" s="145"/>
      <c r="J33" s="145"/>
      <c r="K33" s="162" t="s">
        <v>35</v>
      </c>
      <c r="L33" s="145"/>
      <c r="M33" s="145"/>
      <c r="N33" s="162" t="s">
        <v>20</v>
      </c>
      <c r="O33" s="145"/>
      <c r="P33" s="145"/>
      <c r="Q33" s="162" t="s">
        <v>35</v>
      </c>
      <c r="R33" s="145"/>
      <c r="S33" s="145"/>
      <c r="T33" s="164" t="s">
        <v>22</v>
      </c>
      <c r="U33" s="233" t="s">
        <v>120</v>
      </c>
      <c r="V33" s="234"/>
      <c r="W33" s="233" t="s">
        <v>121</v>
      </c>
      <c r="X33" s="234"/>
      <c r="Y33" s="233" t="s">
        <v>122</v>
      </c>
      <c r="Z33" s="234"/>
    </row>
    <row r="34" spans="1:26" ht="15.75" thickBot="1" x14ac:dyDescent="0.3">
      <c r="A34" s="145"/>
      <c r="B34" s="145"/>
      <c r="C34" s="145"/>
      <c r="D34" s="145"/>
      <c r="E34" s="145"/>
      <c r="F34" s="145"/>
      <c r="G34" s="145"/>
      <c r="H34" s="9" t="s">
        <v>36</v>
      </c>
      <c r="I34" s="9" t="s">
        <v>37</v>
      </c>
      <c r="J34" s="9" t="s">
        <v>38</v>
      </c>
      <c r="K34" s="9" t="s">
        <v>36</v>
      </c>
      <c r="L34" s="9" t="s">
        <v>37</v>
      </c>
      <c r="M34" s="9" t="s">
        <v>38</v>
      </c>
      <c r="N34" s="108" t="s">
        <v>36</v>
      </c>
      <c r="O34" s="9" t="s">
        <v>37</v>
      </c>
      <c r="P34" s="9" t="s">
        <v>38</v>
      </c>
      <c r="Q34" s="9" t="s">
        <v>36</v>
      </c>
      <c r="R34" s="9" t="s">
        <v>37</v>
      </c>
      <c r="S34" s="9" t="s">
        <v>38</v>
      </c>
      <c r="T34" s="145"/>
      <c r="U34" s="233"/>
      <c r="V34" s="234"/>
      <c r="W34" s="233"/>
      <c r="X34" s="234"/>
      <c r="Y34" s="233"/>
      <c r="Z34" s="234"/>
    </row>
    <row r="35" spans="1:26" ht="15.75" thickBot="1" x14ac:dyDescent="0.3">
      <c r="A35" s="165" t="s">
        <v>39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50"/>
      <c r="U35" s="112"/>
      <c r="V35" s="112"/>
      <c r="W35" s="112"/>
      <c r="X35" s="112"/>
      <c r="Y35" s="112"/>
      <c r="Z35" s="112"/>
    </row>
    <row r="36" spans="1:26" ht="15.75" thickBot="1" x14ac:dyDescent="0.3">
      <c r="A36" s="166" t="s">
        <v>23</v>
      </c>
      <c r="B36" s="137"/>
      <c r="C36" s="137"/>
      <c r="D36" s="137"/>
      <c r="E36" s="167"/>
      <c r="F36" s="168"/>
      <c r="G36" s="167"/>
      <c r="H36" s="169"/>
      <c r="I36" s="170"/>
      <c r="J36" s="170"/>
      <c r="K36" s="170"/>
      <c r="L36" s="170"/>
      <c r="M36" s="171"/>
      <c r="N36" s="169"/>
      <c r="O36" s="170"/>
      <c r="P36" s="170"/>
      <c r="Q36" s="170"/>
      <c r="R36" s="170"/>
      <c r="S36" s="171"/>
      <c r="T36" s="172"/>
      <c r="U36" s="112"/>
      <c r="V36" s="112"/>
      <c r="W36" s="112"/>
      <c r="X36" s="112"/>
      <c r="Y36" s="112"/>
      <c r="Z36" s="112"/>
    </row>
    <row r="37" spans="1:26" ht="12.75" customHeight="1" x14ac:dyDescent="0.25">
      <c r="A37" s="173" t="s">
        <v>92</v>
      </c>
      <c r="B37" s="137"/>
      <c r="C37" s="137"/>
      <c r="D37" s="137"/>
      <c r="E37" s="167"/>
      <c r="F37" s="174">
        <v>180500</v>
      </c>
      <c r="G37" s="175"/>
      <c r="H37" s="21">
        <v>9500</v>
      </c>
      <c r="I37" s="10">
        <v>0</v>
      </c>
      <c r="J37" s="27">
        <v>0</v>
      </c>
      <c r="K37" s="10">
        <v>7030.54</v>
      </c>
      <c r="L37" s="10">
        <v>0</v>
      </c>
      <c r="M37" s="10">
        <v>0</v>
      </c>
      <c r="N37" s="98">
        <v>9500</v>
      </c>
      <c r="O37" s="10">
        <v>0</v>
      </c>
      <c r="P37" s="10">
        <v>0</v>
      </c>
      <c r="Q37" s="10">
        <v>7030.54</v>
      </c>
      <c r="R37" s="10">
        <v>0</v>
      </c>
      <c r="S37" s="30">
        <v>0</v>
      </c>
      <c r="T37" s="127">
        <f>+Q37/F37</f>
        <v>3.8950360110803321E-2</v>
      </c>
      <c r="U37" s="73">
        <f>+N37</f>
        <v>9500</v>
      </c>
      <c r="V37" s="73">
        <f>+N37-U37</f>
        <v>0</v>
      </c>
      <c r="W37" s="73">
        <f>+Q37</f>
        <v>7030.54</v>
      </c>
      <c r="X37" s="73">
        <f>+Q37-W37</f>
        <v>0</v>
      </c>
      <c r="Y37" s="116">
        <f>+Q37/F37</f>
        <v>3.8950360110803321E-2</v>
      </c>
      <c r="Z37" s="115">
        <f>+((T37/100)-Y37)</f>
        <v>-3.856085650969529E-2</v>
      </c>
    </row>
    <row r="38" spans="1:26" x14ac:dyDescent="0.25">
      <c r="A38" s="157" t="s">
        <v>40</v>
      </c>
      <c r="B38" s="153"/>
      <c r="C38" s="153"/>
      <c r="D38" s="153"/>
      <c r="E38" s="154"/>
      <c r="F38" s="155">
        <v>15100</v>
      </c>
      <c r="G38" s="156"/>
      <c r="H38" s="33">
        <v>0</v>
      </c>
      <c r="I38" s="22">
        <v>0</v>
      </c>
      <c r="J38" s="28">
        <v>0</v>
      </c>
      <c r="K38" s="22">
        <v>0</v>
      </c>
      <c r="L38" s="22">
        <v>0</v>
      </c>
      <c r="M38" s="22">
        <v>0</v>
      </c>
      <c r="N38" s="103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70">
        <f>+Q38/F38</f>
        <v>0</v>
      </c>
      <c r="U38" s="73">
        <f t="shared" ref="U38:U48" si="4">+N38</f>
        <v>0</v>
      </c>
      <c r="V38" s="73">
        <f t="shared" ref="V38:V48" si="5">+N38-U38</f>
        <v>0</v>
      </c>
      <c r="W38" s="73">
        <f t="shared" ref="W38:W48" si="6">+Q38</f>
        <v>0</v>
      </c>
      <c r="X38" s="73">
        <f t="shared" ref="X38:X48" si="7">+Q38-W38</f>
        <v>0</v>
      </c>
      <c r="Y38" s="116">
        <f t="shared" ref="Y38:Y48" si="8">+Q38/F38</f>
        <v>0</v>
      </c>
      <c r="Z38" s="115">
        <f t="shared" ref="Z38:Z48" si="9">+((T38/100)-Y38)</f>
        <v>0</v>
      </c>
    </row>
    <row r="39" spans="1:26" s="19" customFormat="1" ht="12.75" customHeight="1" x14ac:dyDescent="0.25">
      <c r="A39" s="152" t="s">
        <v>43</v>
      </c>
      <c r="B39" s="153"/>
      <c r="C39" s="153"/>
      <c r="D39" s="153"/>
      <c r="E39" s="154"/>
      <c r="F39" s="155">
        <v>50000</v>
      </c>
      <c r="G39" s="156"/>
      <c r="H39" s="20">
        <v>0</v>
      </c>
      <c r="I39" s="6">
        <v>0</v>
      </c>
      <c r="J39" s="28">
        <v>0</v>
      </c>
      <c r="K39" s="6">
        <v>0</v>
      </c>
      <c r="L39" s="6">
        <v>0</v>
      </c>
      <c r="M39" s="6">
        <v>0</v>
      </c>
      <c r="N39" s="97">
        <v>0</v>
      </c>
      <c r="O39" s="6">
        <v>0</v>
      </c>
      <c r="P39" s="6">
        <v>0</v>
      </c>
      <c r="Q39" s="6">
        <v>0</v>
      </c>
      <c r="R39" s="6">
        <v>0</v>
      </c>
      <c r="S39" s="22">
        <v>0</v>
      </c>
      <c r="T39" s="70">
        <f t="shared" ref="T39:T48" si="10">+Q39/F39</f>
        <v>0</v>
      </c>
      <c r="U39" s="73">
        <f t="shared" si="4"/>
        <v>0</v>
      </c>
      <c r="V39" s="73">
        <f t="shared" si="5"/>
        <v>0</v>
      </c>
      <c r="W39" s="73">
        <f t="shared" si="6"/>
        <v>0</v>
      </c>
      <c r="X39" s="73">
        <f t="shared" si="7"/>
        <v>0</v>
      </c>
      <c r="Y39" s="116">
        <f t="shared" si="8"/>
        <v>0</v>
      </c>
      <c r="Z39" s="115">
        <f t="shared" si="9"/>
        <v>0</v>
      </c>
    </row>
    <row r="40" spans="1:26" ht="12.75" customHeight="1" x14ac:dyDescent="0.25">
      <c r="A40" s="152" t="s">
        <v>42</v>
      </c>
      <c r="B40" s="153"/>
      <c r="C40" s="153"/>
      <c r="D40" s="153"/>
      <c r="E40" s="154"/>
      <c r="F40" s="155">
        <v>144660</v>
      </c>
      <c r="G40" s="156"/>
      <c r="H40" s="20">
        <v>8600</v>
      </c>
      <c r="I40" s="6">
        <v>0</v>
      </c>
      <c r="J40" s="28">
        <v>0</v>
      </c>
      <c r="K40" s="6">
        <v>0</v>
      </c>
      <c r="L40" s="6">
        <v>0</v>
      </c>
      <c r="M40" s="6">
        <v>0</v>
      </c>
      <c r="N40" s="128">
        <v>8600</v>
      </c>
      <c r="O40" s="6">
        <v>0</v>
      </c>
      <c r="P40" s="6">
        <v>0</v>
      </c>
      <c r="Q40" s="6">
        <v>0</v>
      </c>
      <c r="R40" s="6">
        <v>0</v>
      </c>
      <c r="S40" s="22">
        <v>0</v>
      </c>
      <c r="T40" s="70">
        <f t="shared" si="10"/>
        <v>0</v>
      </c>
      <c r="U40" s="73">
        <f t="shared" si="4"/>
        <v>8600</v>
      </c>
      <c r="V40" s="73">
        <f t="shared" si="5"/>
        <v>0</v>
      </c>
      <c r="W40" s="73">
        <f t="shared" si="6"/>
        <v>0</v>
      </c>
      <c r="X40" s="73">
        <f t="shared" si="7"/>
        <v>0</v>
      </c>
      <c r="Y40" s="116">
        <f t="shared" si="8"/>
        <v>0</v>
      </c>
      <c r="Z40" s="115">
        <f t="shared" si="9"/>
        <v>0</v>
      </c>
    </row>
    <row r="41" spans="1:26" s="19" customFormat="1" ht="12.75" customHeight="1" x14ac:dyDescent="0.25">
      <c r="A41" s="157" t="s">
        <v>93</v>
      </c>
      <c r="B41" s="153"/>
      <c r="C41" s="153"/>
      <c r="D41" s="153"/>
      <c r="E41" s="154"/>
      <c r="F41" s="155">
        <v>10000</v>
      </c>
      <c r="G41" s="156"/>
      <c r="H41" s="20">
        <v>0</v>
      </c>
      <c r="I41" s="6">
        <v>0</v>
      </c>
      <c r="J41" s="28">
        <v>0</v>
      </c>
      <c r="K41" s="6">
        <v>0</v>
      </c>
      <c r="L41" s="6">
        <v>0</v>
      </c>
      <c r="M41" s="6">
        <v>0</v>
      </c>
      <c r="N41" s="128">
        <v>0</v>
      </c>
      <c r="O41" s="6">
        <v>0</v>
      </c>
      <c r="P41" s="6">
        <v>0</v>
      </c>
      <c r="Q41" s="6">
        <v>0</v>
      </c>
      <c r="R41" s="6">
        <v>0</v>
      </c>
      <c r="S41" s="22">
        <v>0</v>
      </c>
      <c r="T41" s="70">
        <f t="shared" si="10"/>
        <v>0</v>
      </c>
      <c r="U41" s="73">
        <f t="shared" si="4"/>
        <v>0</v>
      </c>
      <c r="V41" s="73">
        <f t="shared" si="5"/>
        <v>0</v>
      </c>
      <c r="W41" s="73">
        <f t="shared" si="6"/>
        <v>0</v>
      </c>
      <c r="X41" s="73">
        <f t="shared" si="7"/>
        <v>0</v>
      </c>
      <c r="Y41" s="116">
        <f t="shared" si="8"/>
        <v>0</v>
      </c>
      <c r="Z41" s="115">
        <f t="shared" si="9"/>
        <v>0</v>
      </c>
    </row>
    <row r="42" spans="1:26" s="19" customFormat="1" ht="12.75" customHeight="1" x14ac:dyDescent="0.25">
      <c r="A42" s="152" t="s">
        <v>94</v>
      </c>
      <c r="B42" s="153"/>
      <c r="C42" s="153"/>
      <c r="D42" s="153"/>
      <c r="E42" s="154"/>
      <c r="F42" s="155">
        <v>2000</v>
      </c>
      <c r="G42" s="156"/>
      <c r="H42" s="20">
        <v>0</v>
      </c>
      <c r="I42" s="6">
        <v>0</v>
      </c>
      <c r="J42" s="28">
        <v>0</v>
      </c>
      <c r="K42" s="6">
        <v>0</v>
      </c>
      <c r="L42" s="6">
        <v>0</v>
      </c>
      <c r="M42" s="6">
        <v>0</v>
      </c>
      <c r="N42" s="97">
        <v>0</v>
      </c>
      <c r="O42" s="6">
        <v>0</v>
      </c>
      <c r="P42" s="6">
        <v>0</v>
      </c>
      <c r="Q42" s="6">
        <v>0</v>
      </c>
      <c r="R42" s="6">
        <v>0</v>
      </c>
      <c r="S42" s="22">
        <v>0</v>
      </c>
      <c r="T42" s="70">
        <f t="shared" si="10"/>
        <v>0</v>
      </c>
      <c r="U42" s="73">
        <f t="shared" si="4"/>
        <v>0</v>
      </c>
      <c r="V42" s="73">
        <f t="shared" si="5"/>
        <v>0</v>
      </c>
      <c r="W42" s="73">
        <f t="shared" si="6"/>
        <v>0</v>
      </c>
      <c r="X42" s="73">
        <f t="shared" si="7"/>
        <v>0</v>
      </c>
      <c r="Y42" s="116">
        <f t="shared" si="8"/>
        <v>0</v>
      </c>
      <c r="Z42" s="115">
        <f t="shared" si="9"/>
        <v>0</v>
      </c>
    </row>
    <row r="43" spans="1:26" ht="12.75" customHeight="1" x14ac:dyDescent="0.25">
      <c r="A43" s="152" t="s">
        <v>95</v>
      </c>
      <c r="B43" s="153"/>
      <c r="C43" s="153"/>
      <c r="D43" s="153"/>
      <c r="E43" s="154"/>
      <c r="F43" s="155">
        <v>1500</v>
      </c>
      <c r="G43" s="156"/>
      <c r="H43" s="20">
        <v>0</v>
      </c>
      <c r="I43" s="6">
        <v>0</v>
      </c>
      <c r="J43" s="28">
        <v>0</v>
      </c>
      <c r="K43" s="6">
        <v>0</v>
      </c>
      <c r="L43" s="6">
        <v>0</v>
      </c>
      <c r="M43" s="6">
        <v>0</v>
      </c>
      <c r="N43" s="97">
        <v>0</v>
      </c>
      <c r="O43" s="6">
        <v>0</v>
      </c>
      <c r="P43" s="6">
        <v>0</v>
      </c>
      <c r="Q43" s="6">
        <v>0</v>
      </c>
      <c r="R43" s="6">
        <v>0</v>
      </c>
      <c r="S43" s="22">
        <v>0</v>
      </c>
      <c r="T43" s="70">
        <f t="shared" si="10"/>
        <v>0</v>
      </c>
      <c r="U43" s="73">
        <f t="shared" si="4"/>
        <v>0</v>
      </c>
      <c r="V43" s="73">
        <f t="shared" si="5"/>
        <v>0</v>
      </c>
      <c r="W43" s="73">
        <f t="shared" si="6"/>
        <v>0</v>
      </c>
      <c r="X43" s="73">
        <f t="shared" si="7"/>
        <v>0</v>
      </c>
      <c r="Y43" s="116">
        <f t="shared" si="8"/>
        <v>0</v>
      </c>
      <c r="Z43" s="115">
        <f t="shared" si="9"/>
        <v>0</v>
      </c>
    </row>
    <row r="44" spans="1:26" s="19" customFormat="1" ht="12.75" customHeight="1" x14ac:dyDescent="0.25">
      <c r="A44" s="152" t="s">
        <v>96</v>
      </c>
      <c r="B44" s="153"/>
      <c r="C44" s="153"/>
      <c r="D44" s="153"/>
      <c r="E44" s="154"/>
      <c r="F44" s="155">
        <v>10000</v>
      </c>
      <c r="G44" s="156"/>
      <c r="H44" s="20">
        <v>0</v>
      </c>
      <c r="I44" s="6">
        <v>0</v>
      </c>
      <c r="J44" s="28">
        <v>0</v>
      </c>
      <c r="K44" s="6">
        <v>0</v>
      </c>
      <c r="L44" s="6">
        <v>0</v>
      </c>
      <c r="M44" s="6">
        <v>0</v>
      </c>
      <c r="N44" s="97">
        <v>0</v>
      </c>
      <c r="O44" s="6">
        <v>0</v>
      </c>
      <c r="P44" s="6">
        <v>0</v>
      </c>
      <c r="Q44" s="6">
        <v>0</v>
      </c>
      <c r="R44" s="6">
        <v>0</v>
      </c>
      <c r="S44" s="22">
        <v>0</v>
      </c>
      <c r="T44" s="70">
        <f t="shared" si="10"/>
        <v>0</v>
      </c>
      <c r="U44" s="73">
        <f t="shared" si="4"/>
        <v>0</v>
      </c>
      <c r="V44" s="73">
        <f t="shared" si="5"/>
        <v>0</v>
      </c>
      <c r="W44" s="73">
        <f t="shared" si="6"/>
        <v>0</v>
      </c>
      <c r="X44" s="73">
        <f t="shared" si="7"/>
        <v>0</v>
      </c>
      <c r="Y44" s="116">
        <f t="shared" si="8"/>
        <v>0</v>
      </c>
      <c r="Z44" s="115">
        <f t="shared" si="9"/>
        <v>0</v>
      </c>
    </row>
    <row r="45" spans="1:26" s="19" customFormat="1" ht="12.75" customHeight="1" x14ac:dyDescent="0.25">
      <c r="A45" s="152" t="s">
        <v>88</v>
      </c>
      <c r="B45" s="153"/>
      <c r="C45" s="153"/>
      <c r="D45" s="153"/>
      <c r="E45" s="154"/>
      <c r="F45" s="155">
        <v>23000</v>
      </c>
      <c r="G45" s="156"/>
      <c r="H45" s="20">
        <v>0</v>
      </c>
      <c r="I45" s="6">
        <v>0</v>
      </c>
      <c r="J45" s="28">
        <v>0</v>
      </c>
      <c r="K45" s="6">
        <v>0</v>
      </c>
      <c r="L45" s="6">
        <v>0</v>
      </c>
      <c r="M45" s="6">
        <v>0</v>
      </c>
      <c r="N45" s="97">
        <v>0</v>
      </c>
      <c r="O45" s="6">
        <v>0</v>
      </c>
      <c r="P45" s="6">
        <v>0</v>
      </c>
      <c r="Q45" s="6">
        <v>0</v>
      </c>
      <c r="R45" s="6">
        <v>0</v>
      </c>
      <c r="S45" s="22">
        <v>0</v>
      </c>
      <c r="T45" s="70">
        <f t="shared" si="10"/>
        <v>0</v>
      </c>
      <c r="U45" s="73">
        <f t="shared" si="4"/>
        <v>0</v>
      </c>
      <c r="V45" s="73">
        <f t="shared" si="5"/>
        <v>0</v>
      </c>
      <c r="W45" s="73">
        <f t="shared" si="6"/>
        <v>0</v>
      </c>
      <c r="X45" s="73">
        <f t="shared" si="7"/>
        <v>0</v>
      </c>
      <c r="Y45" s="116">
        <f t="shared" si="8"/>
        <v>0</v>
      </c>
      <c r="Z45" s="115">
        <f t="shared" si="9"/>
        <v>0</v>
      </c>
    </row>
    <row r="46" spans="1:26" s="19" customFormat="1" ht="12.75" customHeight="1" x14ac:dyDescent="0.25">
      <c r="A46" s="152" t="s">
        <v>97</v>
      </c>
      <c r="B46" s="153"/>
      <c r="C46" s="153"/>
      <c r="D46" s="153"/>
      <c r="E46" s="154"/>
      <c r="F46" s="155">
        <v>7000</v>
      </c>
      <c r="G46" s="156"/>
      <c r="H46" s="20">
        <v>0</v>
      </c>
      <c r="I46" s="6">
        <v>0</v>
      </c>
      <c r="J46" s="28">
        <v>0</v>
      </c>
      <c r="K46" s="6">
        <v>0</v>
      </c>
      <c r="L46" s="6">
        <v>0</v>
      </c>
      <c r="M46" s="6">
        <v>0</v>
      </c>
      <c r="N46" s="97">
        <v>0</v>
      </c>
      <c r="O46" s="6">
        <v>0</v>
      </c>
      <c r="P46" s="6">
        <v>0</v>
      </c>
      <c r="Q46" s="6">
        <v>0</v>
      </c>
      <c r="R46" s="6">
        <v>0</v>
      </c>
      <c r="S46" s="22">
        <v>0</v>
      </c>
      <c r="T46" s="70">
        <f t="shared" si="10"/>
        <v>0</v>
      </c>
      <c r="U46" s="73">
        <f t="shared" si="4"/>
        <v>0</v>
      </c>
      <c r="V46" s="73">
        <f t="shared" si="5"/>
        <v>0</v>
      </c>
      <c r="W46" s="73">
        <f t="shared" si="6"/>
        <v>0</v>
      </c>
      <c r="X46" s="73">
        <f t="shared" si="7"/>
        <v>0</v>
      </c>
      <c r="Y46" s="116">
        <f t="shared" si="8"/>
        <v>0</v>
      </c>
      <c r="Z46" s="115">
        <f t="shared" si="9"/>
        <v>0</v>
      </c>
    </row>
    <row r="47" spans="1:26" s="19" customFormat="1" ht="12.75" customHeight="1" x14ac:dyDescent="0.25">
      <c r="A47" s="152" t="s">
        <v>98</v>
      </c>
      <c r="B47" s="153"/>
      <c r="C47" s="153"/>
      <c r="D47" s="153"/>
      <c r="E47" s="154"/>
      <c r="F47" s="155">
        <v>49990</v>
      </c>
      <c r="G47" s="156"/>
      <c r="H47" s="20">
        <v>0</v>
      </c>
      <c r="I47" s="6">
        <v>0</v>
      </c>
      <c r="J47" s="28">
        <v>0</v>
      </c>
      <c r="K47" s="6">
        <v>0</v>
      </c>
      <c r="L47" s="6">
        <v>0</v>
      </c>
      <c r="M47" s="6">
        <v>0</v>
      </c>
      <c r="N47" s="97">
        <v>0</v>
      </c>
      <c r="O47" s="6">
        <v>0</v>
      </c>
      <c r="P47" s="6">
        <v>0</v>
      </c>
      <c r="Q47" s="6">
        <v>0</v>
      </c>
      <c r="R47" s="6">
        <v>0</v>
      </c>
      <c r="S47" s="22">
        <v>0</v>
      </c>
      <c r="T47" s="70">
        <f t="shared" si="10"/>
        <v>0</v>
      </c>
      <c r="U47" s="73">
        <f t="shared" si="4"/>
        <v>0</v>
      </c>
      <c r="V47" s="73">
        <f t="shared" si="5"/>
        <v>0</v>
      </c>
      <c r="W47" s="73">
        <f t="shared" si="6"/>
        <v>0</v>
      </c>
      <c r="X47" s="73">
        <f t="shared" si="7"/>
        <v>0</v>
      </c>
      <c r="Y47" s="116">
        <f t="shared" si="8"/>
        <v>0</v>
      </c>
      <c r="Z47" s="115">
        <f t="shared" si="9"/>
        <v>0</v>
      </c>
    </row>
    <row r="48" spans="1:26" s="19" customFormat="1" ht="12.75" customHeight="1" thickBot="1" x14ac:dyDescent="0.3">
      <c r="A48" s="157" t="s">
        <v>99</v>
      </c>
      <c r="B48" s="153"/>
      <c r="C48" s="153"/>
      <c r="D48" s="153"/>
      <c r="E48" s="154"/>
      <c r="F48" s="155">
        <v>6250</v>
      </c>
      <c r="G48" s="156"/>
      <c r="H48" s="20">
        <v>0</v>
      </c>
      <c r="I48" s="6">
        <v>0</v>
      </c>
      <c r="J48" s="28">
        <v>0</v>
      </c>
      <c r="K48" s="6">
        <v>0</v>
      </c>
      <c r="L48" s="6">
        <v>0</v>
      </c>
      <c r="M48" s="6">
        <v>0</v>
      </c>
      <c r="N48" s="97">
        <v>0</v>
      </c>
      <c r="O48" s="6">
        <v>0</v>
      </c>
      <c r="P48" s="6">
        <v>0</v>
      </c>
      <c r="Q48" s="6">
        <v>0</v>
      </c>
      <c r="R48" s="6">
        <v>0</v>
      </c>
      <c r="S48" s="22">
        <v>0</v>
      </c>
      <c r="T48" s="22">
        <f t="shared" si="10"/>
        <v>0</v>
      </c>
      <c r="U48" s="73">
        <f t="shared" si="4"/>
        <v>0</v>
      </c>
      <c r="V48" s="73">
        <f t="shared" si="5"/>
        <v>0</v>
      </c>
      <c r="W48" s="73">
        <f t="shared" si="6"/>
        <v>0</v>
      </c>
      <c r="X48" s="73">
        <f t="shared" si="7"/>
        <v>0</v>
      </c>
      <c r="Y48" s="116">
        <f t="shared" si="8"/>
        <v>0</v>
      </c>
      <c r="Z48" s="115">
        <f t="shared" si="9"/>
        <v>0</v>
      </c>
    </row>
    <row r="49" spans="1:26" ht="15.75" thickBot="1" x14ac:dyDescent="0.3">
      <c r="A49" s="158" t="s">
        <v>32</v>
      </c>
      <c r="B49" s="159"/>
      <c r="C49" s="159"/>
      <c r="D49" s="159"/>
      <c r="E49" s="160"/>
      <c r="F49" s="161">
        <f>SUM(F37:G48)</f>
        <v>500000</v>
      </c>
      <c r="G49" s="150"/>
      <c r="H49" s="11">
        <f t="shared" ref="H49:Q49" si="11">SUM(H37:H48)</f>
        <v>18100</v>
      </c>
      <c r="I49" s="12">
        <f t="shared" si="11"/>
        <v>0</v>
      </c>
      <c r="J49" s="12">
        <f t="shared" si="11"/>
        <v>0</v>
      </c>
      <c r="K49" s="12">
        <f t="shared" si="11"/>
        <v>7030.54</v>
      </c>
      <c r="L49" s="12">
        <f t="shared" si="11"/>
        <v>0</v>
      </c>
      <c r="M49" s="12">
        <f t="shared" si="11"/>
        <v>0</v>
      </c>
      <c r="N49" s="104">
        <f t="shared" si="11"/>
        <v>18100</v>
      </c>
      <c r="O49" s="12">
        <f t="shared" si="11"/>
        <v>0</v>
      </c>
      <c r="P49" s="12">
        <f t="shared" si="11"/>
        <v>0</v>
      </c>
      <c r="Q49" s="12">
        <f t="shared" si="11"/>
        <v>7030.54</v>
      </c>
      <c r="R49" s="46">
        <v>0</v>
      </c>
      <c r="S49" s="32">
        <v>0</v>
      </c>
      <c r="T49" s="121">
        <f>+Q49/F49</f>
        <v>1.406108E-2</v>
      </c>
      <c r="U49" s="73">
        <f>+N49</f>
        <v>18100</v>
      </c>
      <c r="V49" s="73">
        <f>+N49-U49</f>
        <v>0</v>
      </c>
      <c r="W49" s="73">
        <f>+Q49</f>
        <v>7030.54</v>
      </c>
      <c r="X49" s="73">
        <f>+Q49-W49</f>
        <v>0</v>
      </c>
      <c r="Y49" s="116">
        <f>+Q49/F49</f>
        <v>1.406108E-2</v>
      </c>
      <c r="Z49" s="115">
        <f>+T49-Y49</f>
        <v>0</v>
      </c>
    </row>
    <row r="50" spans="1:26" ht="15.75" thickBo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07"/>
      <c r="O50" s="3"/>
      <c r="P50" s="3"/>
      <c r="Q50" s="3"/>
      <c r="R50" s="3"/>
      <c r="S50" s="3"/>
      <c r="T50" s="126"/>
      <c r="U50" s="73"/>
      <c r="V50" s="73"/>
      <c r="W50" s="73"/>
      <c r="X50" s="73"/>
      <c r="Y50" s="76"/>
      <c r="Z50" s="77"/>
    </row>
    <row r="51" spans="1:26" ht="15.75" thickBot="1" x14ac:dyDescent="0.3">
      <c r="A51" s="162" t="s">
        <v>44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73"/>
      <c r="V51" s="73"/>
      <c r="W51" s="73"/>
      <c r="X51" s="73"/>
      <c r="Y51" s="76"/>
      <c r="Z51" s="77"/>
    </row>
    <row r="52" spans="1:26" ht="15.75" thickBot="1" x14ac:dyDescent="0.3">
      <c r="A52" s="145"/>
      <c r="B52" s="145"/>
      <c r="C52" s="162" t="s">
        <v>17</v>
      </c>
      <c r="D52" s="145"/>
      <c r="E52" s="145"/>
      <c r="F52" s="145"/>
      <c r="G52" s="145"/>
      <c r="H52" s="145"/>
      <c r="I52" s="162" t="s">
        <v>45</v>
      </c>
      <c r="J52" s="145"/>
      <c r="K52" s="145"/>
      <c r="L52" s="145"/>
      <c r="M52" s="145"/>
      <c r="N52" s="145"/>
      <c r="O52" s="162" t="s">
        <v>19</v>
      </c>
      <c r="P52" s="145"/>
      <c r="Q52" s="145"/>
      <c r="R52" s="145"/>
      <c r="S52" s="145"/>
      <c r="T52" s="145"/>
    </row>
    <row r="53" spans="1:26" ht="15.75" thickBot="1" x14ac:dyDescent="0.3">
      <c r="A53" s="145"/>
      <c r="B53" s="145"/>
      <c r="C53" s="162" t="s">
        <v>36</v>
      </c>
      <c r="D53" s="145"/>
      <c r="E53" s="162" t="s">
        <v>37</v>
      </c>
      <c r="F53" s="145"/>
      <c r="G53" s="162" t="s">
        <v>38</v>
      </c>
      <c r="H53" s="145"/>
      <c r="I53" s="162" t="s">
        <v>36</v>
      </c>
      <c r="J53" s="145"/>
      <c r="K53" s="162" t="s">
        <v>37</v>
      </c>
      <c r="L53" s="145"/>
      <c r="M53" s="162" t="s">
        <v>38</v>
      </c>
      <c r="N53" s="145"/>
      <c r="O53" s="162" t="s">
        <v>36</v>
      </c>
      <c r="P53" s="145"/>
      <c r="Q53" s="162" t="s">
        <v>37</v>
      </c>
      <c r="R53" s="145"/>
      <c r="S53" s="162" t="s">
        <v>38</v>
      </c>
      <c r="T53" s="145"/>
    </row>
    <row r="54" spans="1:26" ht="24" customHeight="1" thickBot="1" x14ac:dyDescent="0.3">
      <c r="A54" s="144" t="s">
        <v>46</v>
      </c>
      <c r="B54" s="145"/>
      <c r="C54" s="146">
        <v>500000</v>
      </c>
      <c r="D54" s="145"/>
      <c r="E54" s="146">
        <v>0</v>
      </c>
      <c r="F54" s="145"/>
      <c r="G54" s="146"/>
      <c r="H54" s="145"/>
      <c r="I54" s="146">
        <f>SUM(K49)</f>
        <v>7030.54</v>
      </c>
      <c r="J54" s="145"/>
      <c r="K54" s="146"/>
      <c r="L54" s="145"/>
      <c r="M54" s="146"/>
      <c r="N54" s="145"/>
      <c r="O54" s="146">
        <f>SUM(Q49)</f>
        <v>7030.54</v>
      </c>
      <c r="P54" s="145"/>
      <c r="Q54" s="147"/>
      <c r="R54" s="145"/>
      <c r="S54" s="146"/>
      <c r="T54" s="145"/>
    </row>
    <row r="55" spans="1:26" ht="24" customHeight="1" thickBot="1" x14ac:dyDescent="0.3">
      <c r="A55" s="144" t="s">
        <v>47</v>
      </c>
      <c r="B55" s="145"/>
      <c r="C55" s="146">
        <v>0</v>
      </c>
      <c r="D55" s="145"/>
      <c r="E55" s="146">
        <v>0</v>
      </c>
      <c r="F55" s="145"/>
      <c r="G55" s="146"/>
      <c r="H55" s="145"/>
      <c r="I55" s="146">
        <v>0</v>
      </c>
      <c r="J55" s="145"/>
      <c r="K55" s="146"/>
      <c r="L55" s="145"/>
      <c r="M55" s="146"/>
      <c r="N55" s="145"/>
      <c r="O55" s="146">
        <v>0</v>
      </c>
      <c r="P55" s="145"/>
      <c r="Q55" s="146"/>
      <c r="R55" s="145"/>
      <c r="S55" s="146"/>
      <c r="T55" s="145"/>
    </row>
    <row r="56" spans="1:26" ht="15.75" thickBot="1" x14ac:dyDescent="0.3">
      <c r="A56" s="144" t="s">
        <v>32</v>
      </c>
      <c r="B56" s="145"/>
      <c r="C56" s="146">
        <f>SUM(C54,C55)</f>
        <v>500000</v>
      </c>
      <c r="D56" s="145"/>
      <c r="G56" s="146"/>
      <c r="H56" s="145"/>
      <c r="I56" s="146">
        <f>SUM(I54,I55)</f>
        <v>7030.54</v>
      </c>
      <c r="J56" s="145"/>
      <c r="K56" s="147"/>
      <c r="L56" s="145"/>
      <c r="M56" s="146"/>
      <c r="N56" s="145"/>
      <c r="O56" s="146">
        <f>SUM(O54,O55)</f>
        <v>7030.54</v>
      </c>
      <c r="P56" s="145"/>
      <c r="Q56" s="147"/>
      <c r="R56" s="145"/>
      <c r="S56" s="146"/>
      <c r="T56" s="145"/>
    </row>
    <row r="57" spans="1:26" ht="15.75" thickBot="1" x14ac:dyDescent="0.3">
      <c r="A57" s="3"/>
      <c r="B57" s="3"/>
      <c r="C57" s="3"/>
      <c r="D57" s="3"/>
      <c r="E57" s="4"/>
      <c r="F57" s="4"/>
      <c r="G57" s="4"/>
      <c r="H57" s="4"/>
      <c r="I57" s="4"/>
      <c r="J57" s="4"/>
      <c r="K57" s="4"/>
      <c r="L57" s="4"/>
      <c r="M57" s="4"/>
      <c r="N57" s="109"/>
      <c r="O57" s="4"/>
      <c r="P57" s="4"/>
      <c r="Q57" s="4"/>
      <c r="R57" s="4"/>
      <c r="S57" s="4"/>
      <c r="T57" s="4"/>
    </row>
    <row r="58" spans="1:26" ht="15.75" thickBot="1" x14ac:dyDescent="0.3">
      <c r="A58" s="148" t="s">
        <v>48</v>
      </c>
      <c r="B58" s="149"/>
      <c r="C58" s="149"/>
      <c r="D58" s="150"/>
      <c r="E58" s="13"/>
      <c r="F58" s="2"/>
      <c r="G58" s="2"/>
      <c r="H58" s="2"/>
      <c r="I58" s="2"/>
      <c r="J58" s="2"/>
      <c r="K58" s="2"/>
      <c r="L58" s="2"/>
      <c r="M58" s="2"/>
      <c r="N58" s="106"/>
      <c r="O58" s="2"/>
      <c r="P58" s="2"/>
      <c r="Q58" s="2"/>
      <c r="R58" s="2"/>
      <c r="S58" s="2"/>
      <c r="T58" s="2"/>
    </row>
    <row r="59" spans="1:26" ht="15.75" thickBot="1" x14ac:dyDescent="0.3">
      <c r="A59" s="151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50"/>
    </row>
    <row r="60" spans="1:2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09"/>
      <c r="O60" s="4"/>
      <c r="P60" s="4"/>
      <c r="Q60" s="4"/>
      <c r="R60" s="4"/>
      <c r="S60" s="4"/>
      <c r="T60" s="4"/>
    </row>
    <row r="61" spans="1:26" x14ac:dyDescent="0.25">
      <c r="A61" s="139" t="s">
        <v>49</v>
      </c>
      <c r="B61" s="140"/>
      <c r="C61" s="140"/>
      <c r="D61" s="140"/>
      <c r="E61" s="140"/>
      <c r="F61" s="140"/>
      <c r="I61" s="139" t="s">
        <v>50</v>
      </c>
      <c r="J61" s="140"/>
      <c r="K61" s="140"/>
      <c r="L61" s="140"/>
      <c r="M61" s="140"/>
      <c r="N61" s="140"/>
      <c r="Q61" s="139" t="s">
        <v>51</v>
      </c>
      <c r="R61" s="140"/>
      <c r="S61" s="140"/>
      <c r="T61" s="140"/>
    </row>
    <row r="63" spans="1:26" x14ac:dyDescent="0.25">
      <c r="A63" s="141"/>
      <c r="B63" s="140"/>
      <c r="C63" s="140"/>
      <c r="D63" s="140"/>
      <c r="E63" s="140"/>
      <c r="F63" s="140"/>
      <c r="I63" s="143"/>
      <c r="J63" s="140"/>
      <c r="K63" s="140"/>
      <c r="L63" s="140"/>
      <c r="M63" s="140"/>
      <c r="N63" s="140"/>
      <c r="Q63" s="143"/>
      <c r="R63" s="140"/>
      <c r="S63" s="140"/>
      <c r="T63" s="140"/>
    </row>
    <row r="64" spans="1:26" x14ac:dyDescent="0.25">
      <c r="A64" s="140"/>
      <c r="B64" s="140"/>
      <c r="C64" s="140"/>
      <c r="D64" s="140"/>
      <c r="E64" s="140"/>
      <c r="F64" s="140"/>
      <c r="I64" s="140"/>
      <c r="J64" s="140"/>
      <c r="K64" s="140"/>
      <c r="L64" s="140"/>
      <c r="M64" s="140"/>
      <c r="N64" s="140"/>
      <c r="Q64" s="140"/>
      <c r="R64" s="140"/>
      <c r="S64" s="140"/>
      <c r="T64" s="140"/>
    </row>
    <row r="65" spans="1:20" x14ac:dyDescent="0.25">
      <c r="A65" s="140"/>
      <c r="B65" s="140"/>
      <c r="C65" s="140"/>
      <c r="D65" s="140"/>
      <c r="E65" s="140"/>
      <c r="F65" s="140"/>
      <c r="I65" s="140"/>
      <c r="J65" s="140"/>
      <c r="K65" s="140"/>
      <c r="L65" s="140"/>
      <c r="M65" s="140"/>
      <c r="N65" s="140"/>
      <c r="Q65" s="140"/>
      <c r="R65" s="140"/>
      <c r="S65" s="140"/>
      <c r="T65" s="140"/>
    </row>
    <row r="66" spans="1:20" ht="15.75" thickBot="1" x14ac:dyDescent="0.3">
      <c r="A66" s="142"/>
      <c r="B66" s="142"/>
      <c r="C66" s="142"/>
      <c r="D66" s="142"/>
      <c r="E66" s="142"/>
      <c r="F66" s="142"/>
      <c r="I66" s="142"/>
      <c r="J66" s="142"/>
      <c r="K66" s="142"/>
      <c r="L66" s="142"/>
      <c r="M66" s="142"/>
      <c r="N66" s="142"/>
      <c r="Q66" s="142"/>
      <c r="R66" s="142"/>
      <c r="S66" s="142"/>
      <c r="T66" s="142"/>
    </row>
    <row r="67" spans="1:20" x14ac:dyDescent="0.25">
      <c r="A67" s="136" t="s">
        <v>90</v>
      </c>
      <c r="B67" s="137"/>
      <c r="C67" s="137"/>
      <c r="D67" s="137"/>
      <c r="E67" s="137"/>
      <c r="F67" s="137"/>
      <c r="G67" s="1"/>
      <c r="H67" s="1"/>
      <c r="I67" s="138" t="s">
        <v>57</v>
      </c>
      <c r="J67" s="137"/>
      <c r="K67" s="137"/>
      <c r="L67" s="137"/>
      <c r="M67" s="137"/>
      <c r="N67" s="137"/>
      <c r="O67" s="1"/>
      <c r="P67" s="1"/>
      <c r="Q67" s="138" t="s">
        <v>76</v>
      </c>
      <c r="R67" s="137"/>
      <c r="S67" s="137"/>
      <c r="T67" s="137"/>
    </row>
    <row r="68" spans="1:20" x14ac:dyDescent="0.25">
      <c r="A68" s="135" t="s">
        <v>41</v>
      </c>
      <c r="B68" s="135"/>
      <c r="C68" s="135"/>
      <c r="D68" s="135"/>
      <c r="E68" s="135"/>
      <c r="F68" s="135"/>
      <c r="G68" s="1"/>
      <c r="H68" s="1"/>
      <c r="I68" s="135" t="s">
        <v>59</v>
      </c>
      <c r="J68" s="135"/>
      <c r="K68" s="135"/>
      <c r="L68" s="135"/>
      <c r="M68" s="135"/>
      <c r="N68" s="135"/>
      <c r="O68" s="1"/>
      <c r="P68" s="1"/>
      <c r="Q68" s="135" t="s">
        <v>60</v>
      </c>
      <c r="R68" s="135"/>
      <c r="S68" s="135"/>
      <c r="T68" s="135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35" t="s">
        <v>61</v>
      </c>
      <c r="J69" s="135"/>
      <c r="K69" s="135"/>
      <c r="L69" s="135"/>
      <c r="M69" s="135"/>
      <c r="N69" s="135"/>
      <c r="O69" s="1"/>
      <c r="P69" s="1"/>
      <c r="Q69" s="135" t="s">
        <v>61</v>
      </c>
      <c r="R69" s="135"/>
      <c r="S69" s="135"/>
      <c r="T69" s="135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39" t="s">
        <v>52</v>
      </c>
      <c r="J70" s="140"/>
      <c r="K70" s="140"/>
      <c r="L70" s="140"/>
      <c r="M70" s="140"/>
      <c r="N70" s="140"/>
      <c r="O70" s="1"/>
      <c r="P70" s="1"/>
      <c r="Q70" s="1"/>
      <c r="R70" s="1"/>
      <c r="S70" s="1"/>
      <c r="T70" s="1"/>
    </row>
    <row r="71" spans="1:20" x14ac:dyDescent="0.25">
      <c r="A71" s="139" t="s">
        <v>53</v>
      </c>
      <c r="B71" s="140"/>
      <c r="C71" s="140"/>
      <c r="D71" s="140"/>
      <c r="E71" s="140"/>
      <c r="F71" s="140"/>
      <c r="G71" s="1"/>
      <c r="H71" s="1"/>
      <c r="I71" s="139" t="s">
        <v>54</v>
      </c>
      <c r="J71" s="140"/>
      <c r="K71" s="140"/>
      <c r="L71" s="140"/>
      <c r="M71" s="140"/>
      <c r="N71" s="140"/>
      <c r="O71" s="1"/>
      <c r="P71" s="1"/>
      <c r="Q71" s="139" t="s">
        <v>55</v>
      </c>
      <c r="R71" s="140"/>
      <c r="S71" s="140"/>
      <c r="T71" s="140"/>
    </row>
    <row r="72" spans="1:20" x14ac:dyDescent="0.25">
      <c r="A72" s="141"/>
      <c r="B72" s="140"/>
      <c r="C72" s="140"/>
      <c r="D72" s="140"/>
      <c r="E72" s="140"/>
      <c r="F72" s="140"/>
      <c r="G72" s="1"/>
      <c r="H72" s="1"/>
      <c r="I72" s="143"/>
      <c r="J72" s="140"/>
      <c r="K72" s="140"/>
      <c r="L72" s="140"/>
      <c r="M72" s="140"/>
      <c r="N72" s="140"/>
      <c r="O72" s="1"/>
      <c r="P72" s="1"/>
      <c r="Q72" s="143"/>
      <c r="R72" s="140"/>
      <c r="S72" s="140"/>
      <c r="T72" s="140"/>
    </row>
    <row r="73" spans="1:20" x14ac:dyDescent="0.25">
      <c r="A73" s="140"/>
      <c r="B73" s="140"/>
      <c r="C73" s="140"/>
      <c r="D73" s="140"/>
      <c r="E73" s="140"/>
      <c r="F73" s="140"/>
      <c r="G73" s="1"/>
      <c r="H73" s="1"/>
      <c r="I73" s="140"/>
      <c r="J73" s="140"/>
      <c r="K73" s="140"/>
      <c r="L73" s="140"/>
      <c r="M73" s="140"/>
      <c r="N73" s="140"/>
      <c r="O73" s="1"/>
      <c r="P73" s="1"/>
      <c r="Q73" s="140"/>
      <c r="R73" s="140"/>
      <c r="S73" s="140"/>
      <c r="T73" s="140"/>
    </row>
    <row r="74" spans="1:20" x14ac:dyDescent="0.25">
      <c r="A74" s="140"/>
      <c r="B74" s="140"/>
      <c r="C74" s="140"/>
      <c r="D74" s="140"/>
      <c r="E74" s="140"/>
      <c r="F74" s="140"/>
      <c r="G74" s="1"/>
      <c r="H74" s="1"/>
      <c r="I74" s="140"/>
      <c r="J74" s="140"/>
      <c r="K74" s="140"/>
      <c r="L74" s="140"/>
      <c r="M74" s="140"/>
      <c r="N74" s="140"/>
      <c r="O74" s="1"/>
      <c r="P74" s="1"/>
      <c r="Q74" s="140"/>
      <c r="R74" s="140"/>
      <c r="S74" s="140"/>
      <c r="T74" s="140"/>
    </row>
    <row r="75" spans="1:20" ht="15.75" thickBot="1" x14ac:dyDescent="0.3">
      <c r="A75" s="142"/>
      <c r="B75" s="142"/>
      <c r="C75" s="142"/>
      <c r="D75" s="142"/>
      <c r="E75" s="142"/>
      <c r="F75" s="142"/>
      <c r="G75" s="1"/>
      <c r="H75" s="1"/>
      <c r="I75" s="142"/>
      <c r="J75" s="142"/>
      <c r="K75" s="142"/>
      <c r="L75" s="142"/>
      <c r="M75" s="142"/>
      <c r="N75" s="142"/>
      <c r="O75" s="1"/>
      <c r="P75" s="1"/>
      <c r="Q75" s="142"/>
      <c r="R75" s="142"/>
      <c r="S75" s="142"/>
      <c r="T75" s="142"/>
    </row>
    <row r="76" spans="1:20" x14ac:dyDescent="0.25">
      <c r="A76" s="136" t="s">
        <v>62</v>
      </c>
      <c r="B76" s="137"/>
      <c r="C76" s="137"/>
      <c r="D76" s="137"/>
      <c r="E76" s="137"/>
      <c r="F76" s="137"/>
      <c r="G76" s="1"/>
      <c r="H76" s="1"/>
      <c r="I76" s="136" t="s">
        <v>63</v>
      </c>
      <c r="J76" s="137"/>
      <c r="K76" s="137"/>
      <c r="L76" s="137"/>
      <c r="M76" s="137"/>
      <c r="N76" s="137"/>
      <c r="O76" s="1"/>
      <c r="P76" s="1"/>
      <c r="Q76" s="136" t="s">
        <v>64</v>
      </c>
      <c r="R76" s="137"/>
      <c r="S76" s="137"/>
      <c r="T76" s="137"/>
    </row>
    <row r="77" spans="1:20" x14ac:dyDescent="0.25">
      <c r="A77" s="135" t="s">
        <v>65</v>
      </c>
      <c r="B77" s="135"/>
      <c r="C77" s="135"/>
      <c r="D77" s="135"/>
      <c r="E77" s="135"/>
      <c r="F77" s="135"/>
      <c r="G77" s="1"/>
      <c r="H77" s="1"/>
      <c r="I77" s="135" t="s">
        <v>66</v>
      </c>
      <c r="J77" s="135"/>
      <c r="K77" s="135"/>
      <c r="L77" s="135"/>
      <c r="M77" s="135"/>
      <c r="N77" s="135"/>
      <c r="O77" s="1"/>
      <c r="P77" s="1"/>
      <c r="Q77" s="135" t="s">
        <v>67</v>
      </c>
      <c r="R77" s="135"/>
      <c r="S77" s="135"/>
      <c r="T77" s="135"/>
    </row>
    <row r="78" spans="1:20" x14ac:dyDescent="0.25">
      <c r="A78" s="135" t="s">
        <v>68</v>
      </c>
      <c r="B78" s="135"/>
      <c r="C78" s="135"/>
      <c r="D78" s="135"/>
      <c r="E78" s="135"/>
      <c r="F78" s="135"/>
      <c r="G78" s="1"/>
      <c r="H78" s="1"/>
      <c r="I78" s="135" t="s">
        <v>69</v>
      </c>
      <c r="J78" s="135"/>
      <c r="K78" s="135"/>
      <c r="L78" s="135"/>
      <c r="M78" s="135"/>
      <c r="N78" s="135"/>
      <c r="O78" s="1"/>
      <c r="P78" s="1"/>
      <c r="Q78" s="135" t="s">
        <v>70</v>
      </c>
      <c r="R78" s="135"/>
      <c r="S78" s="135"/>
      <c r="T78" s="135"/>
    </row>
    <row r="79" spans="1:20" x14ac:dyDescent="0.25">
      <c r="A79" s="227" t="s">
        <v>56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</row>
    <row r="81" spans="1:20" s="52" customFormat="1" x14ac:dyDescent="0.25">
      <c r="N81" s="102"/>
    </row>
    <row r="82" spans="1:20" s="52" customFormat="1" x14ac:dyDescent="0.25">
      <c r="N82" s="102"/>
    </row>
    <row r="83" spans="1:20" s="52" customFormat="1" x14ac:dyDescent="0.25">
      <c r="N83" s="102"/>
    </row>
    <row r="84" spans="1:20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O84" s="38"/>
      <c r="P84" s="38"/>
      <c r="Q84" s="38"/>
      <c r="R84" s="38"/>
      <c r="S84" s="38"/>
      <c r="T84" s="38"/>
    </row>
    <row r="85" spans="1:20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O85" s="38"/>
      <c r="P85" s="38"/>
      <c r="Q85" s="38"/>
      <c r="R85" s="38"/>
      <c r="S85" s="38"/>
      <c r="T85" s="38"/>
    </row>
    <row r="86" spans="1:20" ht="26.25" x14ac:dyDescent="0.4">
      <c r="A86" s="208" t="s">
        <v>0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</row>
    <row r="87" spans="1:20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O87" s="38"/>
      <c r="P87" s="38"/>
      <c r="Q87" s="38"/>
      <c r="R87" s="38"/>
      <c r="S87" s="38"/>
      <c r="T87" s="38"/>
    </row>
    <row r="88" spans="1:20" ht="15.75" thickBot="1" x14ac:dyDescent="0.3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105"/>
      <c r="O88" s="43"/>
      <c r="P88" s="43"/>
      <c r="Q88" s="43"/>
      <c r="R88" s="43"/>
      <c r="S88" s="43"/>
      <c r="T88" s="43"/>
    </row>
    <row r="89" spans="1:20" ht="15" customHeight="1" x14ac:dyDescent="0.25">
      <c r="A89" s="209" t="s">
        <v>1</v>
      </c>
      <c r="B89" s="210"/>
      <c r="C89" s="210"/>
      <c r="D89" s="210"/>
      <c r="E89" s="210"/>
      <c r="F89" s="211" t="s">
        <v>131</v>
      </c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2"/>
    </row>
    <row r="90" spans="1:20" x14ac:dyDescent="0.25">
      <c r="A90" s="194" t="s">
        <v>2</v>
      </c>
      <c r="B90" s="195"/>
      <c r="C90" s="195"/>
      <c r="D90" s="195"/>
      <c r="E90" s="195"/>
      <c r="F90" s="213" t="s">
        <v>75</v>
      </c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4"/>
    </row>
    <row r="91" spans="1:20" x14ac:dyDescent="0.25">
      <c r="A91" s="194" t="s">
        <v>3</v>
      </c>
      <c r="B91" s="195"/>
      <c r="C91" s="195"/>
      <c r="D91" s="195"/>
      <c r="E91" s="195"/>
      <c r="F91" s="215" t="s">
        <v>4</v>
      </c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6"/>
    </row>
    <row r="92" spans="1:20" x14ac:dyDescent="0.25">
      <c r="A92" s="194" t="s">
        <v>5</v>
      </c>
      <c r="B92" s="195"/>
      <c r="C92" s="195"/>
      <c r="D92" s="195"/>
      <c r="E92" s="195"/>
      <c r="F92" s="215" t="s">
        <v>6</v>
      </c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6"/>
    </row>
    <row r="93" spans="1:20" x14ac:dyDescent="0.25">
      <c r="A93" s="194" t="s">
        <v>7</v>
      </c>
      <c r="B93" s="195"/>
      <c r="C93" s="195"/>
      <c r="D93" s="195"/>
      <c r="E93" s="195"/>
      <c r="F93" s="217" t="s">
        <v>8</v>
      </c>
      <c r="G93" s="215"/>
      <c r="H93" s="218">
        <v>500000</v>
      </c>
      <c r="I93" s="219"/>
      <c r="J93" s="219"/>
      <c r="K93" s="219"/>
      <c r="L93" s="219"/>
      <c r="M93" s="45" t="s">
        <v>9</v>
      </c>
      <c r="N93" s="220">
        <v>0</v>
      </c>
      <c r="O93" s="215"/>
      <c r="P93" s="215"/>
      <c r="Q93" s="217" t="s">
        <v>10</v>
      </c>
      <c r="R93" s="217"/>
      <c r="S93" s="217"/>
      <c r="T93" s="221"/>
    </row>
    <row r="94" spans="1:20" x14ac:dyDescent="0.25">
      <c r="A94" s="194" t="s">
        <v>11</v>
      </c>
      <c r="B94" s="195"/>
      <c r="C94" s="195"/>
      <c r="D94" s="195"/>
      <c r="E94" s="195"/>
      <c r="F94" s="217" t="s">
        <v>8</v>
      </c>
      <c r="G94" s="215"/>
      <c r="H94" s="224">
        <v>0</v>
      </c>
      <c r="I94" s="215"/>
      <c r="J94" s="215"/>
      <c r="K94" s="215"/>
      <c r="L94" s="215"/>
      <c r="M94" s="45" t="s">
        <v>9</v>
      </c>
      <c r="N94" s="224">
        <v>0</v>
      </c>
      <c r="O94" s="215"/>
      <c r="P94" s="215"/>
      <c r="Q94" s="225">
        <v>0</v>
      </c>
      <c r="R94" s="225"/>
      <c r="S94" s="225"/>
      <c r="T94" s="226"/>
    </row>
    <row r="95" spans="1:20" x14ac:dyDescent="0.25">
      <c r="A95" s="194" t="s">
        <v>12</v>
      </c>
      <c r="B95" s="195"/>
      <c r="C95" s="195"/>
      <c r="D95" s="195"/>
      <c r="E95" s="195"/>
      <c r="F95" s="196" t="s">
        <v>100</v>
      </c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7"/>
    </row>
    <row r="96" spans="1:20" ht="15.75" thickBot="1" x14ac:dyDescent="0.3">
      <c r="A96" s="198" t="s">
        <v>13</v>
      </c>
      <c r="B96" s="199"/>
      <c r="C96" s="199"/>
      <c r="D96" s="199"/>
      <c r="E96" s="199"/>
      <c r="F96" s="200" t="s">
        <v>89</v>
      </c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1"/>
    </row>
    <row r="97" spans="1:26" ht="15.75" thickBot="1" x14ac:dyDescent="0.3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106"/>
      <c r="O97" s="39"/>
      <c r="P97" s="39"/>
      <c r="Q97" s="39"/>
      <c r="R97" s="39"/>
      <c r="S97" s="39"/>
      <c r="T97" s="39"/>
    </row>
    <row r="98" spans="1:26" ht="15.75" thickBot="1" x14ac:dyDescent="0.3">
      <c r="A98" s="162" t="s">
        <v>14</v>
      </c>
      <c r="B98" s="145"/>
      <c r="C98" s="145"/>
      <c r="D98" s="162" t="s">
        <v>15</v>
      </c>
      <c r="E98" s="145"/>
      <c r="F98" s="162" t="s">
        <v>16</v>
      </c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</row>
    <row r="99" spans="1:26" ht="15.75" thickBot="1" x14ac:dyDescent="0.3">
      <c r="A99" s="145"/>
      <c r="B99" s="145"/>
      <c r="C99" s="145"/>
      <c r="D99" s="145"/>
      <c r="E99" s="145"/>
      <c r="F99" s="164" t="s">
        <v>17</v>
      </c>
      <c r="G99" s="145"/>
      <c r="H99" s="162" t="s">
        <v>18</v>
      </c>
      <c r="I99" s="145"/>
      <c r="J99" s="145"/>
      <c r="K99" s="145"/>
      <c r="L99" s="145"/>
      <c r="M99" s="145"/>
      <c r="N99" s="162" t="s">
        <v>19</v>
      </c>
      <c r="O99" s="145"/>
      <c r="P99" s="145"/>
      <c r="Q99" s="145"/>
      <c r="R99" s="145"/>
      <c r="S99" s="145"/>
      <c r="T99" s="145"/>
    </row>
    <row r="100" spans="1:26" ht="15.75" thickBot="1" x14ac:dyDescent="0.3">
      <c r="A100" s="145"/>
      <c r="B100" s="145"/>
      <c r="C100" s="145"/>
      <c r="D100" s="145"/>
      <c r="E100" s="145"/>
      <c r="F100" s="145"/>
      <c r="G100" s="145"/>
      <c r="H100" s="162" t="s">
        <v>20</v>
      </c>
      <c r="I100" s="145"/>
      <c r="J100" s="145"/>
      <c r="K100" s="162" t="s">
        <v>21</v>
      </c>
      <c r="L100" s="145"/>
      <c r="M100" s="145"/>
      <c r="N100" s="162" t="s">
        <v>20</v>
      </c>
      <c r="O100" s="145"/>
      <c r="P100" s="145"/>
      <c r="Q100" s="162" t="s">
        <v>21</v>
      </c>
      <c r="R100" s="145"/>
      <c r="S100" s="145"/>
      <c r="T100" s="164" t="s">
        <v>22</v>
      </c>
      <c r="U100" s="233" t="s">
        <v>120</v>
      </c>
      <c r="V100" s="234"/>
      <c r="W100" s="233" t="s">
        <v>121</v>
      </c>
      <c r="X100" s="234"/>
      <c r="Y100" s="233" t="s">
        <v>122</v>
      </c>
      <c r="Z100" s="234"/>
    </row>
    <row r="101" spans="1:26" ht="15.75" thickBot="1" x14ac:dyDescent="0.3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233"/>
      <c r="V101" s="234"/>
      <c r="W101" s="233"/>
      <c r="X101" s="234"/>
      <c r="Y101" s="233"/>
      <c r="Z101" s="234"/>
    </row>
    <row r="102" spans="1:26" x14ac:dyDescent="0.25">
      <c r="A102" s="202" t="s">
        <v>23</v>
      </c>
      <c r="B102" s="203"/>
      <c r="C102" s="204"/>
      <c r="D102" s="205"/>
      <c r="E102" s="206"/>
      <c r="F102" s="205"/>
      <c r="G102" s="206"/>
      <c r="H102" s="205"/>
      <c r="I102" s="207"/>
      <c r="J102" s="206"/>
      <c r="K102" s="205"/>
      <c r="L102" s="207"/>
      <c r="M102" s="206"/>
      <c r="N102" s="205"/>
      <c r="O102" s="207"/>
      <c r="P102" s="206"/>
      <c r="Q102" s="205"/>
      <c r="R102" s="207"/>
      <c r="S102" s="206"/>
      <c r="T102" s="44"/>
      <c r="U102" s="112"/>
      <c r="V102" s="112"/>
      <c r="W102" s="112"/>
      <c r="X102" s="112"/>
      <c r="Y102" s="112"/>
      <c r="Z102" s="112"/>
    </row>
    <row r="103" spans="1:26" x14ac:dyDescent="0.25">
      <c r="A103" s="152" t="s">
        <v>24</v>
      </c>
      <c r="B103" s="140"/>
      <c r="C103" s="154"/>
      <c r="D103" s="178" t="s">
        <v>25</v>
      </c>
      <c r="E103" s="190"/>
      <c r="F103" s="183">
        <v>531</v>
      </c>
      <c r="G103" s="190"/>
      <c r="H103" s="183">
        <v>531</v>
      </c>
      <c r="I103" s="193"/>
      <c r="J103" s="190"/>
      <c r="K103" s="183">
        <v>531</v>
      </c>
      <c r="L103" s="193"/>
      <c r="M103" s="190"/>
      <c r="N103" s="183">
        <v>531</v>
      </c>
      <c r="O103" s="193"/>
      <c r="P103" s="190"/>
      <c r="Q103" s="183">
        <v>531</v>
      </c>
      <c r="R103" s="193"/>
      <c r="S103" s="190"/>
      <c r="T103" s="6">
        <v>100</v>
      </c>
      <c r="U103" s="73"/>
      <c r="V103" s="112"/>
      <c r="W103" s="112"/>
      <c r="X103" s="112"/>
      <c r="Y103" s="75"/>
      <c r="Z103" s="112"/>
    </row>
    <row r="104" spans="1:26" x14ac:dyDescent="0.25">
      <c r="A104" s="152" t="s">
        <v>26</v>
      </c>
      <c r="B104" s="140"/>
      <c r="C104" s="154"/>
      <c r="D104" s="178" t="s">
        <v>27</v>
      </c>
      <c r="E104" s="190"/>
      <c r="F104" s="180">
        <v>132</v>
      </c>
      <c r="G104" s="190"/>
      <c r="H104" s="180">
        <v>132</v>
      </c>
      <c r="I104" s="193"/>
      <c r="J104" s="190"/>
      <c r="K104" s="180">
        <v>132</v>
      </c>
      <c r="L104" s="193"/>
      <c r="M104" s="190"/>
      <c r="N104" s="180">
        <v>132</v>
      </c>
      <c r="O104" s="193"/>
      <c r="P104" s="190"/>
      <c r="Q104" s="180">
        <v>132</v>
      </c>
      <c r="R104" s="193"/>
      <c r="S104" s="190"/>
      <c r="T104" s="6">
        <v>100</v>
      </c>
      <c r="U104" s="73"/>
      <c r="V104" s="112"/>
      <c r="W104" s="112"/>
      <c r="X104" s="74"/>
      <c r="Y104" s="75"/>
      <c r="Z104" s="74"/>
    </row>
    <row r="105" spans="1:26" x14ac:dyDescent="0.25">
      <c r="A105" s="152" t="s">
        <v>28</v>
      </c>
      <c r="B105" s="140"/>
      <c r="C105" s="154"/>
      <c r="D105" s="178" t="s">
        <v>27</v>
      </c>
      <c r="E105" s="190"/>
      <c r="F105" s="180">
        <v>6864</v>
      </c>
      <c r="G105" s="190"/>
      <c r="H105" s="180">
        <v>528</v>
      </c>
      <c r="I105" s="193"/>
      <c r="J105" s="190"/>
      <c r="K105" s="180">
        <v>528</v>
      </c>
      <c r="L105" s="193"/>
      <c r="M105" s="190"/>
      <c r="N105" s="180">
        <v>1188</v>
      </c>
      <c r="O105" s="193"/>
      <c r="P105" s="190"/>
      <c r="Q105" s="180">
        <v>1188</v>
      </c>
      <c r="R105" s="193"/>
      <c r="S105" s="190"/>
      <c r="T105" s="6">
        <v>17.307690000000001</v>
      </c>
      <c r="U105" s="73">
        <f>+H105+N22</f>
        <v>1188</v>
      </c>
      <c r="V105" s="74">
        <f>+N105-U105</f>
        <v>0</v>
      </c>
      <c r="W105" s="74">
        <f>+K105+Q22</f>
        <v>1188</v>
      </c>
      <c r="X105" s="74">
        <f>+Q105-W105</f>
        <v>0</v>
      </c>
      <c r="Y105" s="116">
        <f>+W105/F105</f>
        <v>0.17307692307692307</v>
      </c>
      <c r="Z105" s="117">
        <f>+(T105/100)-Y105</f>
        <v>-2.3076923066911448E-8</v>
      </c>
    </row>
    <row r="106" spans="1:26" x14ac:dyDescent="0.25">
      <c r="A106" s="186" t="s">
        <v>29</v>
      </c>
      <c r="B106" s="187"/>
      <c r="C106" s="188"/>
      <c r="D106" s="189"/>
      <c r="E106" s="190"/>
      <c r="F106" s="189"/>
      <c r="G106" s="190"/>
      <c r="H106" s="189"/>
      <c r="I106" s="191"/>
      <c r="J106" s="190"/>
      <c r="K106" s="189"/>
      <c r="L106" s="191"/>
      <c r="M106" s="190"/>
      <c r="N106" s="189"/>
      <c r="O106" s="191"/>
      <c r="P106" s="190"/>
      <c r="Q106" s="189"/>
      <c r="R106" s="191"/>
      <c r="S106" s="190"/>
      <c r="T106" s="7"/>
      <c r="U106" s="73"/>
      <c r="V106" s="74"/>
      <c r="W106" s="74"/>
      <c r="X106" s="78"/>
      <c r="Y106" s="75"/>
      <c r="Z106" s="112"/>
    </row>
    <row r="107" spans="1:26" x14ac:dyDescent="0.25">
      <c r="A107" s="152" t="s">
        <v>30</v>
      </c>
      <c r="B107" s="140"/>
      <c r="C107" s="154"/>
      <c r="D107" s="178" t="s">
        <v>27</v>
      </c>
      <c r="E107" s="190"/>
      <c r="F107" s="183" t="s">
        <v>91</v>
      </c>
      <c r="G107" s="190"/>
      <c r="H107" s="183" t="s">
        <v>91</v>
      </c>
      <c r="I107" s="193"/>
      <c r="J107" s="190"/>
      <c r="K107" s="183">
        <v>0</v>
      </c>
      <c r="L107" s="193"/>
      <c r="M107" s="190"/>
      <c r="N107" s="183">
        <v>0</v>
      </c>
      <c r="O107" s="193"/>
      <c r="P107" s="190"/>
      <c r="Q107" s="183">
        <v>0</v>
      </c>
      <c r="R107" s="193"/>
      <c r="S107" s="190"/>
      <c r="T107" s="6">
        <v>0</v>
      </c>
      <c r="U107" s="73"/>
      <c r="V107" s="74"/>
      <c r="W107" s="74"/>
      <c r="X107" s="74"/>
      <c r="Y107" s="116"/>
      <c r="Z107" s="117"/>
    </row>
    <row r="108" spans="1:26" x14ac:dyDescent="0.25">
      <c r="A108" s="157" t="s">
        <v>84</v>
      </c>
      <c r="B108" s="140"/>
      <c r="C108" s="154"/>
      <c r="D108" s="178" t="s">
        <v>83</v>
      </c>
      <c r="E108" s="190"/>
      <c r="F108" s="183" t="s">
        <v>91</v>
      </c>
      <c r="G108" s="190"/>
      <c r="H108" s="183" t="s">
        <v>91</v>
      </c>
      <c r="I108" s="193"/>
      <c r="J108" s="190"/>
      <c r="K108" s="183">
        <v>0</v>
      </c>
      <c r="L108" s="193"/>
      <c r="M108" s="190"/>
      <c r="N108" s="183">
        <v>0</v>
      </c>
      <c r="O108" s="193"/>
      <c r="P108" s="190"/>
      <c r="Q108" s="183">
        <v>0</v>
      </c>
      <c r="R108" s="193"/>
      <c r="S108" s="190"/>
      <c r="T108" s="6">
        <v>0</v>
      </c>
      <c r="U108" s="73"/>
      <c r="V108" s="74"/>
      <c r="W108" s="74"/>
      <c r="X108" s="74"/>
      <c r="Y108" s="116"/>
      <c r="Z108" s="117"/>
    </row>
    <row r="109" spans="1:26" x14ac:dyDescent="0.25">
      <c r="A109" s="157" t="s">
        <v>31</v>
      </c>
      <c r="B109" s="176"/>
      <c r="C109" s="177"/>
      <c r="D109" s="178" t="s">
        <v>27</v>
      </c>
      <c r="E109" s="179"/>
      <c r="F109" s="180" t="s">
        <v>91</v>
      </c>
      <c r="G109" s="181"/>
      <c r="H109" s="180" t="s">
        <v>91</v>
      </c>
      <c r="I109" s="182"/>
      <c r="J109" s="181"/>
      <c r="K109" s="180">
        <v>0</v>
      </c>
      <c r="L109" s="182"/>
      <c r="M109" s="181"/>
      <c r="N109" s="180">
        <v>0</v>
      </c>
      <c r="O109" s="182"/>
      <c r="P109" s="181"/>
      <c r="Q109" s="180">
        <v>0</v>
      </c>
      <c r="R109" s="182"/>
      <c r="S109" s="181"/>
      <c r="T109" s="6">
        <v>0</v>
      </c>
      <c r="U109" s="73"/>
      <c r="V109" s="74"/>
      <c r="W109" s="74"/>
      <c r="X109" s="74"/>
      <c r="Y109" s="116"/>
      <c r="Z109" s="117"/>
    </row>
    <row r="110" spans="1:26" x14ac:dyDescent="0.25">
      <c r="A110" s="186" t="s">
        <v>85</v>
      </c>
      <c r="B110" s="187"/>
      <c r="C110" s="188"/>
      <c r="D110" s="189"/>
      <c r="E110" s="190"/>
      <c r="F110" s="189"/>
      <c r="G110" s="190"/>
      <c r="H110" s="189"/>
      <c r="I110" s="191"/>
      <c r="J110" s="190"/>
      <c r="K110" s="189"/>
      <c r="L110" s="191"/>
      <c r="M110" s="190"/>
      <c r="N110" s="189"/>
      <c r="O110" s="191"/>
      <c r="P110" s="190"/>
      <c r="Q110" s="189"/>
      <c r="R110" s="191"/>
      <c r="S110" s="190"/>
      <c r="T110" s="7"/>
      <c r="U110" s="73"/>
      <c r="V110" s="74"/>
      <c r="W110" s="74"/>
      <c r="X110" s="78"/>
      <c r="Y110" s="75"/>
      <c r="Z110" s="112"/>
    </row>
    <row r="111" spans="1:26" ht="15.75" thickBot="1" x14ac:dyDescent="0.3">
      <c r="A111" s="157" t="s">
        <v>86</v>
      </c>
      <c r="B111" s="140"/>
      <c r="C111" s="154"/>
      <c r="D111" s="192" t="s">
        <v>87</v>
      </c>
      <c r="E111" s="190"/>
      <c r="F111" s="180">
        <v>19</v>
      </c>
      <c r="G111" s="190"/>
      <c r="H111" s="180">
        <v>1</v>
      </c>
      <c r="I111" s="193"/>
      <c r="J111" s="190"/>
      <c r="K111" s="180">
        <v>3</v>
      </c>
      <c r="L111" s="193"/>
      <c r="M111" s="190"/>
      <c r="N111" s="180">
        <v>2</v>
      </c>
      <c r="O111" s="193"/>
      <c r="P111" s="190"/>
      <c r="Q111" s="180">
        <v>6</v>
      </c>
      <c r="R111" s="193"/>
      <c r="S111" s="190"/>
      <c r="T111" s="6">
        <v>31.578949999999999</v>
      </c>
      <c r="U111" s="73">
        <f>+H111+N28</f>
        <v>2</v>
      </c>
      <c r="V111" s="74">
        <f>+N111-U111</f>
        <v>0</v>
      </c>
      <c r="W111" s="74">
        <f>+K111+Q28</f>
        <v>6</v>
      </c>
      <c r="X111" s="74">
        <f>+Q111-W111</f>
        <v>0</v>
      </c>
      <c r="Y111" s="116">
        <f>+W111/F111</f>
        <v>0.31578947368421051</v>
      </c>
      <c r="Z111" s="117">
        <f>+(T111/100)-Y111</f>
        <v>2.6315789491970776E-8</v>
      </c>
    </row>
    <row r="112" spans="1:26" ht="15.75" thickBot="1" x14ac:dyDescent="0.3">
      <c r="A112" s="163" t="s">
        <v>32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12"/>
      <c r="V112" s="112"/>
      <c r="W112" s="112"/>
      <c r="X112" s="112"/>
      <c r="Y112" s="112"/>
      <c r="Z112" s="112"/>
    </row>
    <row r="113" spans="1:26" ht="15.75" thickBot="1" x14ac:dyDescent="0.3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107"/>
      <c r="O113" s="41"/>
      <c r="P113" s="41"/>
      <c r="Q113" s="41"/>
      <c r="R113" s="41"/>
      <c r="S113" s="41"/>
      <c r="T113" s="41"/>
      <c r="U113" s="112"/>
      <c r="V113" s="112"/>
      <c r="W113" s="112"/>
      <c r="X113" s="112"/>
      <c r="Y113" s="112"/>
      <c r="Z113" s="112"/>
    </row>
    <row r="114" spans="1:26" ht="15.75" thickBot="1" x14ac:dyDescent="0.3">
      <c r="A114" s="162" t="s">
        <v>33</v>
      </c>
      <c r="B114" s="145"/>
      <c r="C114" s="145"/>
      <c r="D114" s="145"/>
      <c r="E114" s="145"/>
      <c r="F114" s="162" t="s">
        <v>34</v>
      </c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12"/>
      <c r="V114" s="112"/>
      <c r="W114" s="112"/>
      <c r="X114" s="112"/>
      <c r="Y114" s="112"/>
      <c r="Z114" s="112"/>
    </row>
    <row r="115" spans="1:26" ht="15.75" thickBot="1" x14ac:dyDescent="0.3">
      <c r="A115" s="145"/>
      <c r="B115" s="145"/>
      <c r="C115" s="145"/>
      <c r="D115" s="145"/>
      <c r="E115" s="145"/>
      <c r="F115" s="162" t="s">
        <v>20</v>
      </c>
      <c r="G115" s="145"/>
      <c r="H115" s="162" t="s">
        <v>18</v>
      </c>
      <c r="I115" s="145"/>
      <c r="J115" s="145"/>
      <c r="K115" s="145"/>
      <c r="L115" s="145"/>
      <c r="M115" s="145"/>
      <c r="N115" s="162" t="s">
        <v>19</v>
      </c>
      <c r="O115" s="145"/>
      <c r="P115" s="145"/>
      <c r="Q115" s="145"/>
      <c r="R115" s="145"/>
      <c r="S115" s="145"/>
      <c r="T115" s="145"/>
      <c r="U115" s="112"/>
      <c r="V115" s="112"/>
      <c r="W115" s="112"/>
      <c r="X115" s="112"/>
      <c r="Y115" s="112"/>
      <c r="Z115" s="112"/>
    </row>
    <row r="116" spans="1:26" ht="15.75" thickBot="1" x14ac:dyDescent="0.3">
      <c r="A116" s="145"/>
      <c r="B116" s="145"/>
      <c r="C116" s="145"/>
      <c r="D116" s="145"/>
      <c r="E116" s="145"/>
      <c r="F116" s="145"/>
      <c r="G116" s="145"/>
      <c r="H116" s="162" t="s">
        <v>20</v>
      </c>
      <c r="I116" s="145"/>
      <c r="J116" s="145"/>
      <c r="K116" s="162" t="s">
        <v>35</v>
      </c>
      <c r="L116" s="145"/>
      <c r="M116" s="145"/>
      <c r="N116" s="162" t="s">
        <v>20</v>
      </c>
      <c r="O116" s="145"/>
      <c r="P116" s="145"/>
      <c r="Q116" s="162" t="s">
        <v>35</v>
      </c>
      <c r="R116" s="145"/>
      <c r="S116" s="145"/>
      <c r="T116" s="164" t="s">
        <v>22</v>
      </c>
      <c r="U116" s="233" t="s">
        <v>120</v>
      </c>
      <c r="V116" s="234"/>
      <c r="W116" s="233" t="s">
        <v>121</v>
      </c>
      <c r="X116" s="234"/>
      <c r="Y116" s="233" t="s">
        <v>122</v>
      </c>
      <c r="Z116" s="234"/>
    </row>
    <row r="117" spans="1:26" ht="15.75" thickBot="1" x14ac:dyDescent="0.3">
      <c r="A117" s="145"/>
      <c r="B117" s="145"/>
      <c r="C117" s="145"/>
      <c r="D117" s="145"/>
      <c r="E117" s="145"/>
      <c r="F117" s="145"/>
      <c r="G117" s="145"/>
      <c r="H117" s="42" t="s">
        <v>36</v>
      </c>
      <c r="I117" s="42" t="s">
        <v>37</v>
      </c>
      <c r="J117" s="42" t="s">
        <v>38</v>
      </c>
      <c r="K117" s="42" t="s">
        <v>36</v>
      </c>
      <c r="L117" s="42" t="s">
        <v>37</v>
      </c>
      <c r="M117" s="42" t="s">
        <v>38</v>
      </c>
      <c r="N117" s="108" t="s">
        <v>36</v>
      </c>
      <c r="O117" s="42" t="s">
        <v>37</v>
      </c>
      <c r="P117" s="42" t="s">
        <v>38</v>
      </c>
      <c r="Q117" s="42" t="s">
        <v>36</v>
      </c>
      <c r="R117" s="42" t="s">
        <v>37</v>
      </c>
      <c r="S117" s="42" t="s">
        <v>38</v>
      </c>
      <c r="T117" s="145"/>
      <c r="U117" s="233"/>
      <c r="V117" s="234"/>
      <c r="W117" s="233"/>
      <c r="X117" s="234"/>
      <c r="Y117" s="233"/>
      <c r="Z117" s="234"/>
    </row>
    <row r="118" spans="1:26" ht="15.75" thickBot="1" x14ac:dyDescent="0.3">
      <c r="A118" s="165" t="s">
        <v>39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50"/>
      <c r="U118" s="112"/>
      <c r="V118" s="112"/>
      <c r="W118" s="112"/>
      <c r="X118" s="112"/>
      <c r="Y118" s="112"/>
      <c r="Z118" s="112"/>
    </row>
    <row r="119" spans="1:26" ht="15.75" thickBot="1" x14ac:dyDescent="0.3">
      <c r="A119" s="166" t="s">
        <v>23</v>
      </c>
      <c r="B119" s="137"/>
      <c r="C119" s="137"/>
      <c r="D119" s="137"/>
      <c r="E119" s="167"/>
      <c r="F119" s="168"/>
      <c r="G119" s="167"/>
      <c r="H119" s="169"/>
      <c r="I119" s="170"/>
      <c r="J119" s="170"/>
      <c r="K119" s="170"/>
      <c r="L119" s="170"/>
      <c r="M119" s="171"/>
      <c r="N119" s="169"/>
      <c r="O119" s="170"/>
      <c r="P119" s="170"/>
      <c r="Q119" s="170"/>
      <c r="R119" s="170"/>
      <c r="S119" s="171"/>
      <c r="T119" s="172"/>
      <c r="U119" s="112"/>
      <c r="V119" s="112"/>
      <c r="W119" s="112"/>
      <c r="X119" s="112"/>
      <c r="Y119" s="112"/>
      <c r="Z119" s="112"/>
    </row>
    <row r="120" spans="1:26" x14ac:dyDescent="0.25">
      <c r="A120" s="173" t="s">
        <v>92</v>
      </c>
      <c r="B120" s="137"/>
      <c r="C120" s="137"/>
      <c r="D120" s="137"/>
      <c r="E120" s="167"/>
      <c r="F120" s="174">
        <v>180500</v>
      </c>
      <c r="G120" s="175"/>
      <c r="H120" s="36">
        <v>9500</v>
      </c>
      <c r="I120" s="10">
        <v>0</v>
      </c>
      <c r="J120" s="27">
        <v>0</v>
      </c>
      <c r="K120" s="10">
        <v>10525.91</v>
      </c>
      <c r="L120" s="10">
        <v>0</v>
      </c>
      <c r="M120" s="10">
        <v>0</v>
      </c>
      <c r="N120" s="98">
        <v>19000</v>
      </c>
      <c r="O120" s="10">
        <v>0</v>
      </c>
      <c r="P120" s="10">
        <v>0</v>
      </c>
      <c r="Q120" s="10">
        <v>17556.45</v>
      </c>
      <c r="R120" s="10">
        <v>0</v>
      </c>
      <c r="S120" s="30">
        <v>0</v>
      </c>
      <c r="T120" s="127">
        <f>+Q120/F120</f>
        <v>9.7265650969529091E-2</v>
      </c>
      <c r="U120" s="73">
        <f>+H120+N37</f>
        <v>19000</v>
      </c>
      <c r="V120" s="73">
        <f>+N120-U120</f>
        <v>0</v>
      </c>
      <c r="W120" s="73">
        <f>+K120+Q37</f>
        <v>17556.45</v>
      </c>
      <c r="X120" s="73">
        <f>+Q120-W120</f>
        <v>0</v>
      </c>
      <c r="Y120" s="116">
        <f>+Q120/F120</f>
        <v>9.7265650969529091E-2</v>
      </c>
      <c r="Z120" s="115">
        <f>+((T120/100)-Y120)</f>
        <v>-9.6292994459833803E-2</v>
      </c>
    </row>
    <row r="121" spans="1:26" x14ac:dyDescent="0.25">
      <c r="A121" s="157" t="s">
        <v>40</v>
      </c>
      <c r="B121" s="153"/>
      <c r="C121" s="153"/>
      <c r="D121" s="153"/>
      <c r="E121" s="154"/>
      <c r="F121" s="155">
        <v>15100</v>
      </c>
      <c r="G121" s="156"/>
      <c r="H121" s="33">
        <v>0</v>
      </c>
      <c r="I121" s="22">
        <v>0</v>
      </c>
      <c r="J121" s="28">
        <v>0</v>
      </c>
      <c r="K121" s="22">
        <v>0</v>
      </c>
      <c r="L121" s="22">
        <v>0</v>
      </c>
      <c r="M121" s="22">
        <v>0</v>
      </c>
      <c r="N121" s="103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73">
        <f t="shared" ref="U121:U132" si="12">+H121+N38</f>
        <v>0</v>
      </c>
      <c r="V121" s="73">
        <f t="shared" ref="V121:V132" si="13">+N121-U121</f>
        <v>0</v>
      </c>
      <c r="W121" s="73">
        <f t="shared" ref="W121:W132" si="14">+K121+Q38</f>
        <v>0</v>
      </c>
      <c r="X121" s="73">
        <f t="shared" ref="X121:X132" si="15">+Q121-W121</f>
        <v>0</v>
      </c>
      <c r="Y121" s="116">
        <f t="shared" ref="Y121:Y132" si="16">+Q121/F121</f>
        <v>0</v>
      </c>
      <c r="Z121" s="115">
        <f t="shared" ref="Z121:Z132" si="17">+((T121/100)-Y121)</f>
        <v>0</v>
      </c>
    </row>
    <row r="122" spans="1:26" x14ac:dyDescent="0.25">
      <c r="A122" s="152" t="s">
        <v>43</v>
      </c>
      <c r="B122" s="153"/>
      <c r="C122" s="153"/>
      <c r="D122" s="153"/>
      <c r="E122" s="154"/>
      <c r="F122" s="155">
        <v>50000</v>
      </c>
      <c r="G122" s="156"/>
      <c r="H122" s="34">
        <v>0</v>
      </c>
      <c r="I122" s="6">
        <v>0</v>
      </c>
      <c r="J122" s="28">
        <v>0</v>
      </c>
      <c r="K122" s="6">
        <v>0</v>
      </c>
      <c r="L122" s="6">
        <v>0</v>
      </c>
      <c r="M122" s="6">
        <v>0</v>
      </c>
      <c r="N122" s="97">
        <v>0</v>
      </c>
      <c r="O122" s="6">
        <v>0</v>
      </c>
      <c r="P122" s="6">
        <v>0</v>
      </c>
      <c r="Q122" s="6">
        <v>0</v>
      </c>
      <c r="R122" s="6">
        <v>0</v>
      </c>
      <c r="S122" s="22">
        <v>0</v>
      </c>
      <c r="T122" s="6">
        <v>0</v>
      </c>
      <c r="U122" s="73">
        <f t="shared" si="12"/>
        <v>0</v>
      </c>
      <c r="V122" s="73">
        <f t="shared" si="13"/>
        <v>0</v>
      </c>
      <c r="W122" s="73">
        <f t="shared" si="14"/>
        <v>0</v>
      </c>
      <c r="X122" s="73">
        <f t="shared" si="15"/>
        <v>0</v>
      </c>
      <c r="Y122" s="116">
        <f t="shared" si="16"/>
        <v>0</v>
      </c>
      <c r="Z122" s="115">
        <f t="shared" si="17"/>
        <v>0</v>
      </c>
    </row>
    <row r="123" spans="1:26" x14ac:dyDescent="0.25">
      <c r="A123" s="152" t="s">
        <v>42</v>
      </c>
      <c r="B123" s="153"/>
      <c r="C123" s="153"/>
      <c r="D123" s="153"/>
      <c r="E123" s="154"/>
      <c r="F123" s="155">
        <v>144660</v>
      </c>
      <c r="G123" s="156"/>
      <c r="H123" s="34">
        <v>8600</v>
      </c>
      <c r="I123" s="6">
        <v>0</v>
      </c>
      <c r="J123" s="28">
        <v>0</v>
      </c>
      <c r="K123" s="6">
        <v>0</v>
      </c>
      <c r="L123" s="6">
        <v>0</v>
      </c>
      <c r="M123" s="6">
        <v>0</v>
      </c>
      <c r="N123" s="97">
        <v>17200</v>
      </c>
      <c r="O123" s="6">
        <v>0</v>
      </c>
      <c r="P123" s="6">
        <v>0</v>
      </c>
      <c r="Q123" s="6">
        <v>0</v>
      </c>
      <c r="R123" s="6">
        <v>0</v>
      </c>
      <c r="S123" s="22">
        <v>0</v>
      </c>
      <c r="T123" s="6">
        <v>0</v>
      </c>
      <c r="U123" s="73">
        <f t="shared" si="12"/>
        <v>17200</v>
      </c>
      <c r="V123" s="73">
        <f t="shared" si="13"/>
        <v>0</v>
      </c>
      <c r="W123" s="73">
        <f t="shared" si="14"/>
        <v>0</v>
      </c>
      <c r="X123" s="73">
        <f t="shared" si="15"/>
        <v>0</v>
      </c>
      <c r="Y123" s="116">
        <f t="shared" si="16"/>
        <v>0</v>
      </c>
      <c r="Z123" s="115">
        <f t="shared" si="17"/>
        <v>0</v>
      </c>
    </row>
    <row r="124" spans="1:26" x14ac:dyDescent="0.25">
      <c r="A124" s="157" t="s">
        <v>93</v>
      </c>
      <c r="B124" s="153"/>
      <c r="C124" s="153"/>
      <c r="D124" s="153"/>
      <c r="E124" s="154"/>
      <c r="F124" s="155">
        <v>10000</v>
      </c>
      <c r="G124" s="156"/>
      <c r="H124" s="34">
        <v>0</v>
      </c>
      <c r="I124" s="6">
        <v>0</v>
      </c>
      <c r="J124" s="28">
        <v>0</v>
      </c>
      <c r="K124" s="6">
        <v>0</v>
      </c>
      <c r="L124" s="6">
        <v>0</v>
      </c>
      <c r="M124" s="6">
        <v>0</v>
      </c>
      <c r="N124" s="97">
        <v>0</v>
      </c>
      <c r="O124" s="6">
        <v>0</v>
      </c>
      <c r="P124" s="6">
        <v>0</v>
      </c>
      <c r="Q124" s="6">
        <v>0</v>
      </c>
      <c r="R124" s="6">
        <v>0</v>
      </c>
      <c r="S124" s="22">
        <v>0</v>
      </c>
      <c r="T124" s="6">
        <v>0</v>
      </c>
      <c r="U124" s="73">
        <f t="shared" si="12"/>
        <v>0</v>
      </c>
      <c r="V124" s="73">
        <f t="shared" si="13"/>
        <v>0</v>
      </c>
      <c r="W124" s="73">
        <f t="shared" si="14"/>
        <v>0</v>
      </c>
      <c r="X124" s="73">
        <f t="shared" si="15"/>
        <v>0</v>
      </c>
      <c r="Y124" s="116">
        <f t="shared" si="16"/>
        <v>0</v>
      </c>
      <c r="Z124" s="115">
        <f t="shared" si="17"/>
        <v>0</v>
      </c>
    </row>
    <row r="125" spans="1:26" x14ac:dyDescent="0.25">
      <c r="A125" s="152" t="s">
        <v>94</v>
      </c>
      <c r="B125" s="153"/>
      <c r="C125" s="153"/>
      <c r="D125" s="153"/>
      <c r="E125" s="154"/>
      <c r="F125" s="155">
        <v>2000</v>
      </c>
      <c r="G125" s="156"/>
      <c r="H125" s="34">
        <v>0</v>
      </c>
      <c r="I125" s="6">
        <v>0</v>
      </c>
      <c r="J125" s="28">
        <v>0</v>
      </c>
      <c r="K125" s="6">
        <v>0</v>
      </c>
      <c r="L125" s="6">
        <v>0</v>
      </c>
      <c r="M125" s="6">
        <v>0</v>
      </c>
      <c r="N125" s="97">
        <v>0</v>
      </c>
      <c r="O125" s="6">
        <v>0</v>
      </c>
      <c r="P125" s="6">
        <v>0</v>
      </c>
      <c r="Q125" s="6">
        <v>0</v>
      </c>
      <c r="R125" s="6">
        <v>0</v>
      </c>
      <c r="S125" s="22">
        <v>0</v>
      </c>
      <c r="T125" s="6">
        <v>0</v>
      </c>
      <c r="U125" s="73">
        <f t="shared" si="12"/>
        <v>0</v>
      </c>
      <c r="V125" s="73">
        <f t="shared" si="13"/>
        <v>0</v>
      </c>
      <c r="W125" s="73">
        <f t="shared" si="14"/>
        <v>0</v>
      </c>
      <c r="X125" s="73">
        <f t="shared" si="15"/>
        <v>0</v>
      </c>
      <c r="Y125" s="116">
        <f t="shared" si="16"/>
        <v>0</v>
      </c>
      <c r="Z125" s="115">
        <f t="shared" si="17"/>
        <v>0</v>
      </c>
    </row>
    <row r="126" spans="1:26" x14ac:dyDescent="0.25">
      <c r="A126" s="152" t="s">
        <v>95</v>
      </c>
      <c r="B126" s="153"/>
      <c r="C126" s="153"/>
      <c r="D126" s="153"/>
      <c r="E126" s="154"/>
      <c r="F126" s="155">
        <v>1500</v>
      </c>
      <c r="G126" s="156"/>
      <c r="H126" s="34">
        <v>0</v>
      </c>
      <c r="I126" s="6">
        <v>0</v>
      </c>
      <c r="J126" s="28">
        <v>0</v>
      </c>
      <c r="K126" s="6">
        <v>0</v>
      </c>
      <c r="L126" s="6">
        <v>0</v>
      </c>
      <c r="M126" s="6">
        <v>0</v>
      </c>
      <c r="N126" s="97">
        <v>0</v>
      </c>
      <c r="O126" s="6">
        <v>0</v>
      </c>
      <c r="P126" s="6">
        <v>0</v>
      </c>
      <c r="Q126" s="6">
        <v>0</v>
      </c>
      <c r="R126" s="6">
        <v>0</v>
      </c>
      <c r="S126" s="22">
        <v>0</v>
      </c>
      <c r="T126" s="6">
        <v>0</v>
      </c>
      <c r="U126" s="73">
        <f t="shared" si="12"/>
        <v>0</v>
      </c>
      <c r="V126" s="73">
        <f t="shared" si="13"/>
        <v>0</v>
      </c>
      <c r="W126" s="73">
        <f t="shared" si="14"/>
        <v>0</v>
      </c>
      <c r="X126" s="73">
        <f t="shared" si="15"/>
        <v>0</v>
      </c>
      <c r="Y126" s="116">
        <f t="shared" si="16"/>
        <v>0</v>
      </c>
      <c r="Z126" s="115">
        <f t="shared" si="17"/>
        <v>0</v>
      </c>
    </row>
    <row r="127" spans="1:26" x14ac:dyDescent="0.25">
      <c r="A127" s="152" t="s">
        <v>96</v>
      </c>
      <c r="B127" s="153"/>
      <c r="C127" s="153"/>
      <c r="D127" s="153"/>
      <c r="E127" s="154"/>
      <c r="F127" s="155">
        <v>10000</v>
      </c>
      <c r="G127" s="156"/>
      <c r="H127" s="34">
        <v>0</v>
      </c>
      <c r="I127" s="6">
        <v>0</v>
      </c>
      <c r="J127" s="28">
        <v>0</v>
      </c>
      <c r="K127" s="6">
        <v>0</v>
      </c>
      <c r="L127" s="6">
        <v>0</v>
      </c>
      <c r="M127" s="6">
        <v>0</v>
      </c>
      <c r="N127" s="97">
        <v>0</v>
      </c>
      <c r="O127" s="6">
        <v>0</v>
      </c>
      <c r="P127" s="6">
        <v>0</v>
      </c>
      <c r="Q127" s="6">
        <v>0</v>
      </c>
      <c r="R127" s="6">
        <v>0</v>
      </c>
      <c r="S127" s="22">
        <v>0</v>
      </c>
      <c r="T127" s="6">
        <v>0</v>
      </c>
      <c r="U127" s="73">
        <f t="shared" si="12"/>
        <v>0</v>
      </c>
      <c r="V127" s="73">
        <f t="shared" si="13"/>
        <v>0</v>
      </c>
      <c r="W127" s="73">
        <f t="shared" si="14"/>
        <v>0</v>
      </c>
      <c r="X127" s="73">
        <f t="shared" si="15"/>
        <v>0</v>
      </c>
      <c r="Y127" s="116">
        <f t="shared" si="16"/>
        <v>0</v>
      </c>
      <c r="Z127" s="115">
        <f t="shared" si="17"/>
        <v>0</v>
      </c>
    </row>
    <row r="128" spans="1:26" x14ac:dyDescent="0.25">
      <c r="A128" s="152" t="s">
        <v>88</v>
      </c>
      <c r="B128" s="153"/>
      <c r="C128" s="153"/>
      <c r="D128" s="153"/>
      <c r="E128" s="154"/>
      <c r="F128" s="155">
        <v>23000</v>
      </c>
      <c r="G128" s="156"/>
      <c r="H128" s="34">
        <v>0</v>
      </c>
      <c r="I128" s="6">
        <v>0</v>
      </c>
      <c r="J128" s="28">
        <v>0</v>
      </c>
      <c r="K128" s="6">
        <v>0</v>
      </c>
      <c r="L128" s="6">
        <v>0</v>
      </c>
      <c r="M128" s="6">
        <v>0</v>
      </c>
      <c r="N128" s="97">
        <v>0</v>
      </c>
      <c r="O128" s="6">
        <v>0</v>
      </c>
      <c r="P128" s="6">
        <v>0</v>
      </c>
      <c r="Q128" s="6">
        <v>0</v>
      </c>
      <c r="R128" s="6">
        <v>0</v>
      </c>
      <c r="S128" s="22">
        <v>0</v>
      </c>
      <c r="T128" s="6">
        <v>0</v>
      </c>
      <c r="U128" s="73">
        <f t="shared" si="12"/>
        <v>0</v>
      </c>
      <c r="V128" s="73">
        <f t="shared" si="13"/>
        <v>0</v>
      </c>
      <c r="W128" s="73">
        <f t="shared" si="14"/>
        <v>0</v>
      </c>
      <c r="X128" s="73">
        <f t="shared" si="15"/>
        <v>0</v>
      </c>
      <c r="Y128" s="116">
        <f t="shared" si="16"/>
        <v>0</v>
      </c>
      <c r="Z128" s="115">
        <f t="shared" si="17"/>
        <v>0</v>
      </c>
    </row>
    <row r="129" spans="1:26" x14ac:dyDescent="0.25">
      <c r="A129" s="152" t="s">
        <v>97</v>
      </c>
      <c r="B129" s="153"/>
      <c r="C129" s="153"/>
      <c r="D129" s="153"/>
      <c r="E129" s="154"/>
      <c r="F129" s="155">
        <v>7000</v>
      </c>
      <c r="G129" s="156"/>
      <c r="H129" s="34">
        <v>0</v>
      </c>
      <c r="I129" s="6">
        <v>0</v>
      </c>
      <c r="J129" s="28">
        <v>0</v>
      </c>
      <c r="K129" s="6">
        <v>0</v>
      </c>
      <c r="L129" s="6">
        <v>0</v>
      </c>
      <c r="M129" s="6">
        <v>0</v>
      </c>
      <c r="N129" s="97">
        <v>0</v>
      </c>
      <c r="O129" s="6">
        <v>0</v>
      </c>
      <c r="P129" s="6">
        <v>0</v>
      </c>
      <c r="Q129" s="6">
        <v>0</v>
      </c>
      <c r="R129" s="6">
        <v>0</v>
      </c>
      <c r="S129" s="22">
        <v>0</v>
      </c>
      <c r="T129" s="6">
        <v>0</v>
      </c>
      <c r="U129" s="73">
        <f t="shared" si="12"/>
        <v>0</v>
      </c>
      <c r="V129" s="73">
        <f t="shared" si="13"/>
        <v>0</v>
      </c>
      <c r="W129" s="73">
        <f t="shared" si="14"/>
        <v>0</v>
      </c>
      <c r="X129" s="73">
        <f t="shared" si="15"/>
        <v>0</v>
      </c>
      <c r="Y129" s="116">
        <f t="shared" si="16"/>
        <v>0</v>
      </c>
      <c r="Z129" s="115">
        <f t="shared" si="17"/>
        <v>0</v>
      </c>
    </row>
    <row r="130" spans="1:26" x14ac:dyDescent="0.25">
      <c r="A130" s="152" t="s">
        <v>98</v>
      </c>
      <c r="B130" s="153"/>
      <c r="C130" s="153"/>
      <c r="D130" s="153"/>
      <c r="E130" s="154"/>
      <c r="F130" s="155">
        <v>49990</v>
      </c>
      <c r="G130" s="156"/>
      <c r="H130" s="34">
        <v>0</v>
      </c>
      <c r="I130" s="6">
        <v>0</v>
      </c>
      <c r="J130" s="28">
        <v>0</v>
      </c>
      <c r="K130" s="6">
        <v>0</v>
      </c>
      <c r="L130" s="6">
        <v>0</v>
      </c>
      <c r="M130" s="6">
        <v>0</v>
      </c>
      <c r="N130" s="97">
        <v>0</v>
      </c>
      <c r="O130" s="6">
        <v>0</v>
      </c>
      <c r="P130" s="6">
        <v>0</v>
      </c>
      <c r="Q130" s="6">
        <v>0</v>
      </c>
      <c r="R130" s="6">
        <v>0</v>
      </c>
      <c r="S130" s="22">
        <v>0</v>
      </c>
      <c r="T130" s="6">
        <v>0</v>
      </c>
      <c r="U130" s="73">
        <f t="shared" si="12"/>
        <v>0</v>
      </c>
      <c r="V130" s="73">
        <f t="shared" si="13"/>
        <v>0</v>
      </c>
      <c r="W130" s="73">
        <f t="shared" si="14"/>
        <v>0</v>
      </c>
      <c r="X130" s="73">
        <f t="shared" si="15"/>
        <v>0</v>
      </c>
      <c r="Y130" s="116">
        <f t="shared" si="16"/>
        <v>0</v>
      </c>
      <c r="Z130" s="115">
        <f t="shared" si="17"/>
        <v>0</v>
      </c>
    </row>
    <row r="131" spans="1:26" ht="15.75" thickBot="1" x14ac:dyDescent="0.3">
      <c r="A131" s="157" t="s">
        <v>99</v>
      </c>
      <c r="B131" s="153"/>
      <c r="C131" s="153"/>
      <c r="D131" s="153"/>
      <c r="E131" s="154"/>
      <c r="F131" s="155">
        <v>6250</v>
      </c>
      <c r="G131" s="156"/>
      <c r="H131" s="34">
        <v>0</v>
      </c>
      <c r="I131" s="6">
        <v>0</v>
      </c>
      <c r="J131" s="28">
        <v>0</v>
      </c>
      <c r="K131" s="6">
        <v>0</v>
      </c>
      <c r="L131" s="6">
        <v>0</v>
      </c>
      <c r="M131" s="6">
        <v>0</v>
      </c>
      <c r="N131" s="97">
        <v>0</v>
      </c>
      <c r="O131" s="6">
        <v>0</v>
      </c>
      <c r="P131" s="6">
        <v>0</v>
      </c>
      <c r="Q131" s="6">
        <v>0</v>
      </c>
      <c r="R131" s="6">
        <v>0</v>
      </c>
      <c r="S131" s="22">
        <v>0</v>
      </c>
      <c r="T131" s="6">
        <v>0</v>
      </c>
      <c r="U131" s="73">
        <f t="shared" si="12"/>
        <v>0</v>
      </c>
      <c r="V131" s="73">
        <f t="shared" si="13"/>
        <v>0</v>
      </c>
      <c r="W131" s="73">
        <f t="shared" si="14"/>
        <v>0</v>
      </c>
      <c r="X131" s="73">
        <f t="shared" si="15"/>
        <v>0</v>
      </c>
      <c r="Y131" s="116">
        <f t="shared" si="16"/>
        <v>0</v>
      </c>
      <c r="Z131" s="115">
        <f t="shared" si="17"/>
        <v>0</v>
      </c>
    </row>
    <row r="132" spans="1:26" ht="15.75" thickBot="1" x14ac:dyDescent="0.3">
      <c r="A132" s="158" t="s">
        <v>32</v>
      </c>
      <c r="B132" s="159"/>
      <c r="C132" s="159"/>
      <c r="D132" s="159"/>
      <c r="E132" s="160"/>
      <c r="F132" s="161">
        <f>SUM(F120:G131)</f>
        <v>500000</v>
      </c>
      <c r="G132" s="150"/>
      <c r="H132" s="11">
        <f t="shared" ref="H132:Q132" si="18">SUM(H120:H131)</f>
        <v>18100</v>
      </c>
      <c r="I132" s="12">
        <f t="shared" si="18"/>
        <v>0</v>
      </c>
      <c r="J132" s="12">
        <f t="shared" si="18"/>
        <v>0</v>
      </c>
      <c r="K132" s="12">
        <f t="shared" si="18"/>
        <v>10525.91</v>
      </c>
      <c r="L132" s="12">
        <f t="shared" si="18"/>
        <v>0</v>
      </c>
      <c r="M132" s="12">
        <f t="shared" si="18"/>
        <v>0</v>
      </c>
      <c r="N132" s="104">
        <f t="shared" si="18"/>
        <v>36200</v>
      </c>
      <c r="O132" s="12">
        <f t="shared" si="18"/>
        <v>0</v>
      </c>
      <c r="P132" s="12">
        <f t="shared" si="18"/>
        <v>0</v>
      </c>
      <c r="Q132" s="12">
        <f t="shared" si="18"/>
        <v>17556.45</v>
      </c>
      <c r="R132" s="46">
        <v>0</v>
      </c>
      <c r="S132" s="32">
        <v>0</v>
      </c>
      <c r="T132" s="123"/>
      <c r="U132" s="73">
        <f t="shared" si="12"/>
        <v>36200</v>
      </c>
      <c r="V132" s="73">
        <f t="shared" si="13"/>
        <v>0</v>
      </c>
      <c r="W132" s="73">
        <f t="shared" si="14"/>
        <v>17556.45</v>
      </c>
      <c r="X132" s="73">
        <f t="shared" si="15"/>
        <v>0</v>
      </c>
      <c r="Y132" s="116">
        <f t="shared" si="16"/>
        <v>3.5112900000000002E-2</v>
      </c>
      <c r="Z132" s="115">
        <f t="shared" si="17"/>
        <v>-3.5112900000000002E-2</v>
      </c>
    </row>
    <row r="133" spans="1:26" ht="15.75" thickBot="1" x14ac:dyDescent="0.3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107"/>
      <c r="O133" s="41"/>
      <c r="P133" s="41"/>
      <c r="Q133" s="41"/>
      <c r="R133" s="41"/>
      <c r="S133" s="41"/>
      <c r="T133" s="41"/>
    </row>
    <row r="134" spans="1:26" ht="15.75" thickBot="1" x14ac:dyDescent="0.3">
      <c r="A134" s="162" t="s">
        <v>44</v>
      </c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</row>
    <row r="135" spans="1:26" ht="15.75" thickBot="1" x14ac:dyDescent="0.3">
      <c r="A135" s="145"/>
      <c r="B135" s="145"/>
      <c r="C135" s="162" t="s">
        <v>17</v>
      </c>
      <c r="D135" s="145"/>
      <c r="E135" s="145"/>
      <c r="F135" s="145"/>
      <c r="G135" s="145"/>
      <c r="H135" s="145"/>
      <c r="I135" s="162" t="s">
        <v>45</v>
      </c>
      <c r="J135" s="145"/>
      <c r="K135" s="145"/>
      <c r="L135" s="145"/>
      <c r="M135" s="145"/>
      <c r="N135" s="145"/>
      <c r="O135" s="162" t="s">
        <v>19</v>
      </c>
      <c r="P135" s="145"/>
      <c r="Q135" s="145"/>
      <c r="R135" s="145"/>
      <c r="S135" s="145"/>
      <c r="T135" s="145"/>
    </row>
    <row r="136" spans="1:26" ht="15.75" thickBot="1" x14ac:dyDescent="0.3">
      <c r="A136" s="145"/>
      <c r="B136" s="145"/>
      <c r="C136" s="162" t="s">
        <v>36</v>
      </c>
      <c r="D136" s="145"/>
      <c r="E136" s="162" t="s">
        <v>37</v>
      </c>
      <c r="F136" s="145"/>
      <c r="G136" s="162" t="s">
        <v>38</v>
      </c>
      <c r="H136" s="145"/>
      <c r="I136" s="162" t="s">
        <v>36</v>
      </c>
      <c r="J136" s="145"/>
      <c r="K136" s="162" t="s">
        <v>37</v>
      </c>
      <c r="L136" s="145"/>
      <c r="M136" s="162" t="s">
        <v>38</v>
      </c>
      <c r="N136" s="145"/>
      <c r="O136" s="162" t="s">
        <v>36</v>
      </c>
      <c r="P136" s="145"/>
      <c r="Q136" s="162" t="s">
        <v>37</v>
      </c>
      <c r="R136" s="145"/>
      <c r="S136" s="162" t="s">
        <v>38</v>
      </c>
      <c r="T136" s="145"/>
    </row>
    <row r="137" spans="1:26" ht="15.75" thickBot="1" x14ac:dyDescent="0.3">
      <c r="A137" s="144" t="s">
        <v>46</v>
      </c>
      <c r="B137" s="145"/>
      <c r="C137" s="146">
        <v>500000</v>
      </c>
      <c r="D137" s="145"/>
      <c r="E137" s="146">
        <v>0</v>
      </c>
      <c r="F137" s="145"/>
      <c r="G137" s="146"/>
      <c r="H137" s="145"/>
      <c r="I137" s="146">
        <f>SUM(K132)</f>
        <v>10525.91</v>
      </c>
      <c r="J137" s="145"/>
      <c r="K137" s="146"/>
      <c r="L137" s="145"/>
      <c r="M137" s="146"/>
      <c r="N137" s="145"/>
      <c r="O137" s="146">
        <f>SUM(Q132)</f>
        <v>17556.45</v>
      </c>
      <c r="P137" s="145"/>
      <c r="Q137" s="147"/>
      <c r="R137" s="145"/>
      <c r="S137" s="146"/>
      <c r="T137" s="145"/>
    </row>
    <row r="138" spans="1:26" ht="15.75" thickBot="1" x14ac:dyDescent="0.3">
      <c r="A138" s="144" t="s">
        <v>47</v>
      </c>
      <c r="B138" s="145"/>
      <c r="C138" s="146">
        <v>0</v>
      </c>
      <c r="D138" s="145"/>
      <c r="E138" s="146">
        <v>0</v>
      </c>
      <c r="F138" s="145"/>
      <c r="G138" s="146"/>
      <c r="H138" s="145"/>
      <c r="I138" s="146">
        <v>0</v>
      </c>
      <c r="J138" s="145"/>
      <c r="K138" s="146"/>
      <c r="L138" s="145"/>
      <c r="M138" s="146"/>
      <c r="N138" s="145"/>
      <c r="O138" s="146">
        <v>0</v>
      </c>
      <c r="P138" s="145"/>
      <c r="Q138" s="146"/>
      <c r="R138" s="145"/>
      <c r="S138" s="146"/>
      <c r="T138" s="145"/>
    </row>
    <row r="139" spans="1:26" ht="15.75" thickBot="1" x14ac:dyDescent="0.3">
      <c r="A139" s="144" t="s">
        <v>32</v>
      </c>
      <c r="B139" s="145"/>
      <c r="C139" s="146">
        <f>SUM(C137,C138)</f>
        <v>500000</v>
      </c>
      <c r="D139" s="145"/>
      <c r="E139" s="38"/>
      <c r="F139" s="38"/>
      <c r="G139" s="146"/>
      <c r="H139" s="145"/>
      <c r="I139" s="146">
        <f>SUM(I137,I138)</f>
        <v>10525.91</v>
      </c>
      <c r="J139" s="145"/>
      <c r="K139" s="147"/>
      <c r="L139" s="145"/>
      <c r="M139" s="146"/>
      <c r="N139" s="145"/>
      <c r="O139" s="146">
        <f>SUM(O137,O138)</f>
        <v>17556.45</v>
      </c>
      <c r="P139" s="145"/>
      <c r="Q139" s="147"/>
      <c r="R139" s="145"/>
      <c r="S139" s="146"/>
      <c r="T139" s="145"/>
    </row>
    <row r="140" spans="1:26" ht="15.75" thickBot="1" x14ac:dyDescent="0.3">
      <c r="A140" s="41"/>
      <c r="B140" s="41"/>
      <c r="C140" s="41"/>
      <c r="D140" s="41"/>
      <c r="E140" s="40"/>
      <c r="F140" s="40"/>
      <c r="G140" s="40"/>
      <c r="H140" s="40"/>
      <c r="I140" s="40"/>
      <c r="J140" s="40"/>
      <c r="K140" s="40"/>
      <c r="L140" s="40"/>
      <c r="M140" s="40"/>
      <c r="N140" s="109"/>
      <c r="O140" s="40"/>
      <c r="P140" s="40"/>
      <c r="Q140" s="40"/>
      <c r="R140" s="40"/>
      <c r="S140" s="40"/>
      <c r="T140" s="40"/>
    </row>
    <row r="141" spans="1:26" ht="15.75" thickBot="1" x14ac:dyDescent="0.3">
      <c r="A141" s="148" t="s">
        <v>48</v>
      </c>
      <c r="B141" s="149"/>
      <c r="C141" s="149"/>
      <c r="D141" s="150"/>
      <c r="E141" s="25"/>
      <c r="F141" s="39"/>
      <c r="G141" s="39"/>
      <c r="H141" s="39"/>
      <c r="I141" s="39"/>
      <c r="J141" s="39"/>
      <c r="K141" s="39"/>
      <c r="L141" s="39"/>
      <c r="M141" s="39"/>
      <c r="N141" s="106"/>
      <c r="O141" s="39"/>
      <c r="P141" s="39"/>
      <c r="Q141" s="39"/>
      <c r="R141" s="39"/>
      <c r="S141" s="39"/>
      <c r="T141" s="39"/>
    </row>
    <row r="142" spans="1:26" ht="15.75" thickBot="1" x14ac:dyDescent="0.3">
      <c r="A142" s="151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50"/>
    </row>
    <row r="143" spans="1:26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109"/>
      <c r="O143" s="40"/>
      <c r="P143" s="40"/>
      <c r="Q143" s="40"/>
      <c r="R143" s="40"/>
      <c r="S143" s="40"/>
      <c r="T143" s="40"/>
    </row>
    <row r="144" spans="1:26" x14ac:dyDescent="0.25">
      <c r="A144" s="139" t="s">
        <v>49</v>
      </c>
      <c r="B144" s="140"/>
      <c r="C144" s="140"/>
      <c r="D144" s="140"/>
      <c r="E144" s="140"/>
      <c r="F144" s="140"/>
      <c r="G144" s="38"/>
      <c r="H144" s="38"/>
      <c r="I144" s="139" t="s">
        <v>50</v>
      </c>
      <c r="J144" s="140"/>
      <c r="K144" s="140"/>
      <c r="L144" s="140"/>
      <c r="M144" s="140"/>
      <c r="N144" s="140"/>
      <c r="O144" s="38"/>
      <c r="P144" s="38"/>
      <c r="Q144" s="139" t="s">
        <v>51</v>
      </c>
      <c r="R144" s="140"/>
      <c r="S144" s="140"/>
      <c r="T144" s="140"/>
    </row>
    <row r="145" spans="1:20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O145" s="38"/>
      <c r="P145" s="38"/>
      <c r="Q145" s="38"/>
      <c r="R145" s="38"/>
      <c r="S145" s="38"/>
      <c r="T145" s="38"/>
    </row>
    <row r="146" spans="1:20" x14ac:dyDescent="0.25">
      <c r="A146" s="141"/>
      <c r="B146" s="140"/>
      <c r="C146" s="140"/>
      <c r="D146" s="140"/>
      <c r="E146" s="140"/>
      <c r="F146" s="140"/>
      <c r="G146" s="38"/>
      <c r="H146" s="38"/>
      <c r="I146" s="143"/>
      <c r="J146" s="140"/>
      <c r="K146" s="140"/>
      <c r="L146" s="140"/>
      <c r="M146" s="140"/>
      <c r="N146" s="140"/>
      <c r="O146" s="38"/>
      <c r="P146" s="38"/>
      <c r="Q146" s="143"/>
      <c r="R146" s="140"/>
      <c r="S146" s="140"/>
      <c r="T146" s="140"/>
    </row>
    <row r="147" spans="1:20" x14ac:dyDescent="0.25">
      <c r="A147" s="140"/>
      <c r="B147" s="140"/>
      <c r="C147" s="140"/>
      <c r="D147" s="140"/>
      <c r="E147" s="140"/>
      <c r="F147" s="140"/>
      <c r="G147" s="38"/>
      <c r="H147" s="38"/>
      <c r="I147" s="140"/>
      <c r="J147" s="140"/>
      <c r="K147" s="140"/>
      <c r="L147" s="140"/>
      <c r="M147" s="140"/>
      <c r="N147" s="140"/>
      <c r="O147" s="38"/>
      <c r="P147" s="38"/>
      <c r="Q147" s="140"/>
      <c r="R147" s="140"/>
      <c r="S147" s="140"/>
      <c r="T147" s="140"/>
    </row>
    <row r="148" spans="1:20" x14ac:dyDescent="0.25">
      <c r="A148" s="140"/>
      <c r="B148" s="140"/>
      <c r="C148" s="140"/>
      <c r="D148" s="140"/>
      <c r="E148" s="140"/>
      <c r="F148" s="140"/>
      <c r="G148" s="38"/>
      <c r="H148" s="38"/>
      <c r="I148" s="140"/>
      <c r="J148" s="140"/>
      <c r="K148" s="140"/>
      <c r="L148" s="140"/>
      <c r="M148" s="140"/>
      <c r="N148" s="140"/>
      <c r="O148" s="38"/>
      <c r="P148" s="38"/>
      <c r="Q148" s="140"/>
      <c r="R148" s="140"/>
      <c r="S148" s="140"/>
      <c r="T148" s="140"/>
    </row>
    <row r="149" spans="1:20" ht="15.75" thickBot="1" x14ac:dyDescent="0.3">
      <c r="A149" s="142"/>
      <c r="B149" s="142"/>
      <c r="C149" s="142"/>
      <c r="D149" s="142"/>
      <c r="E149" s="142"/>
      <c r="F149" s="142"/>
      <c r="G149" s="38"/>
      <c r="H149" s="38"/>
      <c r="I149" s="142"/>
      <c r="J149" s="142"/>
      <c r="K149" s="142"/>
      <c r="L149" s="142"/>
      <c r="M149" s="142"/>
      <c r="N149" s="142"/>
      <c r="O149" s="38"/>
      <c r="P149" s="38"/>
      <c r="Q149" s="142"/>
      <c r="R149" s="142"/>
      <c r="S149" s="142"/>
      <c r="T149" s="142"/>
    </row>
    <row r="150" spans="1:20" x14ac:dyDescent="0.25">
      <c r="A150" s="136" t="s">
        <v>90</v>
      </c>
      <c r="B150" s="137"/>
      <c r="C150" s="137"/>
      <c r="D150" s="137"/>
      <c r="E150" s="137"/>
      <c r="F150" s="137"/>
      <c r="G150" s="38"/>
      <c r="H150" s="38"/>
      <c r="I150" s="138" t="s">
        <v>57</v>
      </c>
      <c r="J150" s="137"/>
      <c r="K150" s="137"/>
      <c r="L150" s="137"/>
      <c r="M150" s="137"/>
      <c r="N150" s="137"/>
      <c r="O150" s="38"/>
      <c r="P150" s="38"/>
      <c r="Q150" s="138" t="s">
        <v>76</v>
      </c>
      <c r="R150" s="137"/>
      <c r="S150" s="137"/>
      <c r="T150" s="137"/>
    </row>
    <row r="151" spans="1:20" x14ac:dyDescent="0.25">
      <c r="A151" s="135" t="s">
        <v>41</v>
      </c>
      <c r="B151" s="135"/>
      <c r="C151" s="135"/>
      <c r="D151" s="135"/>
      <c r="E151" s="135"/>
      <c r="F151" s="135"/>
      <c r="G151" s="38"/>
      <c r="H151" s="38"/>
      <c r="I151" s="135" t="s">
        <v>59</v>
      </c>
      <c r="J151" s="135"/>
      <c r="K151" s="135"/>
      <c r="L151" s="135"/>
      <c r="M151" s="135"/>
      <c r="N151" s="135"/>
      <c r="O151" s="38"/>
      <c r="P151" s="38"/>
      <c r="Q151" s="135" t="s">
        <v>60</v>
      </c>
      <c r="R151" s="135"/>
      <c r="S151" s="135"/>
      <c r="T151" s="135"/>
    </row>
    <row r="152" spans="1:20" x14ac:dyDescent="0.25">
      <c r="A152" s="38"/>
      <c r="B152" s="38"/>
      <c r="C152" s="38"/>
      <c r="D152" s="38"/>
      <c r="E152" s="38"/>
      <c r="F152" s="38"/>
      <c r="G152" s="38"/>
      <c r="H152" s="38"/>
      <c r="I152" s="135" t="s">
        <v>61</v>
      </c>
      <c r="J152" s="135"/>
      <c r="K152" s="135"/>
      <c r="L152" s="135"/>
      <c r="M152" s="135"/>
      <c r="N152" s="135"/>
      <c r="O152" s="38"/>
      <c r="P152" s="38"/>
      <c r="Q152" s="135" t="s">
        <v>61</v>
      </c>
      <c r="R152" s="135"/>
      <c r="S152" s="135"/>
      <c r="T152" s="135"/>
    </row>
    <row r="153" spans="1:20" x14ac:dyDescent="0.25">
      <c r="A153" s="38"/>
      <c r="B153" s="38"/>
      <c r="C153" s="38"/>
      <c r="D153" s="38"/>
      <c r="E153" s="38"/>
      <c r="F153" s="38"/>
      <c r="G153" s="38"/>
      <c r="H153" s="38"/>
      <c r="I153" s="139" t="s">
        <v>52</v>
      </c>
      <c r="J153" s="140"/>
      <c r="K153" s="140"/>
      <c r="L153" s="140"/>
      <c r="M153" s="140"/>
      <c r="N153" s="140"/>
      <c r="O153" s="38"/>
      <c r="P153" s="38"/>
      <c r="Q153" s="38"/>
      <c r="R153" s="38"/>
      <c r="S153" s="38"/>
      <c r="T153" s="38"/>
    </row>
    <row r="154" spans="1:20" x14ac:dyDescent="0.25">
      <c r="A154" s="139" t="s">
        <v>53</v>
      </c>
      <c r="B154" s="140"/>
      <c r="C154" s="140"/>
      <c r="D154" s="140"/>
      <c r="E154" s="140"/>
      <c r="F154" s="140"/>
      <c r="G154" s="38"/>
      <c r="H154" s="38"/>
      <c r="I154" s="139" t="s">
        <v>54</v>
      </c>
      <c r="J154" s="140"/>
      <c r="K154" s="140"/>
      <c r="L154" s="140"/>
      <c r="M154" s="140"/>
      <c r="N154" s="140"/>
      <c r="O154" s="38"/>
      <c r="P154" s="38"/>
      <c r="Q154" s="139" t="s">
        <v>55</v>
      </c>
      <c r="R154" s="140"/>
      <c r="S154" s="140"/>
      <c r="T154" s="140"/>
    </row>
    <row r="155" spans="1:20" x14ac:dyDescent="0.25">
      <c r="A155" s="141"/>
      <c r="B155" s="140"/>
      <c r="C155" s="140"/>
      <c r="D155" s="140"/>
      <c r="E155" s="140"/>
      <c r="F155" s="140"/>
      <c r="G155" s="38"/>
      <c r="H155" s="38"/>
      <c r="I155" s="143"/>
      <c r="J155" s="140"/>
      <c r="K155" s="140"/>
      <c r="L155" s="140"/>
      <c r="M155" s="140"/>
      <c r="N155" s="140"/>
      <c r="O155" s="38"/>
      <c r="P155" s="38"/>
      <c r="Q155" s="143"/>
      <c r="R155" s="140"/>
      <c r="S155" s="140"/>
      <c r="T155" s="140"/>
    </row>
    <row r="156" spans="1:20" x14ac:dyDescent="0.25">
      <c r="A156" s="140"/>
      <c r="B156" s="140"/>
      <c r="C156" s="140"/>
      <c r="D156" s="140"/>
      <c r="E156" s="140"/>
      <c r="F156" s="140"/>
      <c r="G156" s="38"/>
      <c r="H156" s="38"/>
      <c r="I156" s="140"/>
      <c r="J156" s="140"/>
      <c r="K156" s="140"/>
      <c r="L156" s="140"/>
      <c r="M156" s="140"/>
      <c r="N156" s="140"/>
      <c r="O156" s="38"/>
      <c r="P156" s="38"/>
      <c r="Q156" s="140"/>
      <c r="R156" s="140"/>
      <c r="S156" s="140"/>
      <c r="T156" s="140"/>
    </row>
    <row r="157" spans="1:20" x14ac:dyDescent="0.25">
      <c r="A157" s="140"/>
      <c r="B157" s="140"/>
      <c r="C157" s="140"/>
      <c r="D157" s="140"/>
      <c r="E157" s="140"/>
      <c r="F157" s="140"/>
      <c r="G157" s="38"/>
      <c r="H157" s="38"/>
      <c r="I157" s="140"/>
      <c r="J157" s="140"/>
      <c r="K157" s="140"/>
      <c r="L157" s="140"/>
      <c r="M157" s="140"/>
      <c r="N157" s="140"/>
      <c r="O157" s="38"/>
      <c r="P157" s="38"/>
      <c r="Q157" s="140"/>
      <c r="R157" s="140"/>
      <c r="S157" s="140"/>
      <c r="T157" s="140"/>
    </row>
    <row r="158" spans="1:20" ht="15.75" thickBot="1" x14ac:dyDescent="0.3">
      <c r="A158" s="142"/>
      <c r="B158" s="142"/>
      <c r="C158" s="142"/>
      <c r="D158" s="142"/>
      <c r="E158" s="142"/>
      <c r="F158" s="142"/>
      <c r="G158" s="38"/>
      <c r="H158" s="38"/>
      <c r="I158" s="142"/>
      <c r="J158" s="142"/>
      <c r="K158" s="142"/>
      <c r="L158" s="142"/>
      <c r="M158" s="142"/>
      <c r="N158" s="142"/>
      <c r="O158" s="38"/>
      <c r="P158" s="38"/>
      <c r="Q158" s="142"/>
      <c r="R158" s="142"/>
      <c r="S158" s="142"/>
      <c r="T158" s="142"/>
    </row>
    <row r="159" spans="1:20" x14ac:dyDescent="0.25">
      <c r="A159" s="136" t="s">
        <v>62</v>
      </c>
      <c r="B159" s="137"/>
      <c r="C159" s="137"/>
      <c r="D159" s="137"/>
      <c r="E159" s="137"/>
      <c r="F159" s="137"/>
      <c r="G159" s="38"/>
      <c r="H159" s="38"/>
      <c r="I159" s="136" t="s">
        <v>63</v>
      </c>
      <c r="J159" s="137"/>
      <c r="K159" s="137"/>
      <c r="L159" s="137"/>
      <c r="M159" s="137"/>
      <c r="N159" s="137"/>
      <c r="O159" s="38"/>
      <c r="P159" s="38"/>
      <c r="Q159" s="136" t="s">
        <v>64</v>
      </c>
      <c r="R159" s="137"/>
      <c r="S159" s="137"/>
      <c r="T159" s="137"/>
    </row>
    <row r="160" spans="1:20" x14ac:dyDescent="0.25">
      <c r="A160" s="135" t="s">
        <v>65</v>
      </c>
      <c r="B160" s="135"/>
      <c r="C160" s="135"/>
      <c r="D160" s="135"/>
      <c r="E160" s="135"/>
      <c r="F160" s="135"/>
      <c r="G160" s="38"/>
      <c r="H160" s="38"/>
      <c r="I160" s="135" t="s">
        <v>66</v>
      </c>
      <c r="J160" s="135"/>
      <c r="K160" s="135"/>
      <c r="L160" s="135"/>
      <c r="M160" s="135"/>
      <c r="N160" s="135"/>
      <c r="O160" s="38"/>
      <c r="P160" s="38"/>
      <c r="Q160" s="135" t="s">
        <v>67</v>
      </c>
      <c r="R160" s="135"/>
      <c r="S160" s="135"/>
      <c r="T160" s="135"/>
    </row>
    <row r="161" spans="1:20" x14ac:dyDescent="0.25">
      <c r="A161" s="135" t="s">
        <v>68</v>
      </c>
      <c r="B161" s="135"/>
      <c r="C161" s="135"/>
      <c r="D161" s="135"/>
      <c r="E161" s="135"/>
      <c r="F161" s="135"/>
      <c r="G161" s="38"/>
      <c r="H161" s="38"/>
      <c r="I161" s="135" t="s">
        <v>69</v>
      </c>
      <c r="J161" s="135"/>
      <c r="K161" s="135"/>
      <c r="L161" s="135"/>
      <c r="M161" s="135"/>
      <c r="N161" s="135"/>
      <c r="O161" s="38"/>
      <c r="P161" s="38"/>
      <c r="Q161" s="135" t="s">
        <v>70</v>
      </c>
      <c r="R161" s="135"/>
      <c r="S161" s="135"/>
      <c r="T161" s="135"/>
    </row>
    <row r="162" spans="1:20" x14ac:dyDescent="0.25">
      <c r="A162" s="227" t="s">
        <v>56</v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</row>
    <row r="164" spans="1:20" x14ac:dyDescent="0.25">
      <c r="A164" s="38" t="s">
        <v>104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O164" s="38"/>
      <c r="P164" s="38"/>
      <c r="Q164" s="38"/>
      <c r="R164" s="38"/>
      <c r="S164" s="38"/>
      <c r="T164" s="38"/>
    </row>
    <row r="165" spans="1:20" s="52" customFormat="1" x14ac:dyDescent="0.25">
      <c r="N165" s="102"/>
    </row>
    <row r="166" spans="1:20" s="52" customFormat="1" x14ac:dyDescent="0.25">
      <c r="N166" s="102"/>
    </row>
    <row r="167" spans="1:20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O167" s="38"/>
      <c r="P167" s="38"/>
      <c r="Q167" s="38"/>
      <c r="R167" s="38"/>
      <c r="S167" s="38"/>
      <c r="T167" s="38"/>
    </row>
    <row r="169" spans="1:20" ht="26.25" x14ac:dyDescent="0.4">
      <c r="A169" s="208" t="s">
        <v>0</v>
      </c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</row>
    <row r="170" spans="1:20" ht="15.75" thickBot="1" x14ac:dyDescent="0.3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105"/>
      <c r="O170" s="43"/>
      <c r="P170" s="43"/>
      <c r="Q170" s="43"/>
      <c r="R170" s="43"/>
      <c r="S170" s="43"/>
      <c r="T170" s="43"/>
    </row>
    <row r="171" spans="1:20" ht="15" customHeight="1" x14ac:dyDescent="0.25">
      <c r="A171" s="209" t="s">
        <v>1</v>
      </c>
      <c r="B171" s="210"/>
      <c r="C171" s="210"/>
      <c r="D171" s="210"/>
      <c r="E171" s="210"/>
      <c r="F171" s="211" t="s">
        <v>131</v>
      </c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2"/>
    </row>
    <row r="172" spans="1:20" x14ac:dyDescent="0.25">
      <c r="A172" s="194" t="s">
        <v>2</v>
      </c>
      <c r="B172" s="195"/>
      <c r="C172" s="195"/>
      <c r="D172" s="195"/>
      <c r="E172" s="195"/>
      <c r="F172" s="213" t="s">
        <v>75</v>
      </c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4"/>
    </row>
    <row r="173" spans="1:20" x14ac:dyDescent="0.25">
      <c r="A173" s="194" t="s">
        <v>3</v>
      </c>
      <c r="B173" s="195"/>
      <c r="C173" s="195"/>
      <c r="D173" s="195"/>
      <c r="E173" s="195"/>
      <c r="F173" s="215" t="s">
        <v>4</v>
      </c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6"/>
    </row>
    <row r="174" spans="1:20" x14ac:dyDescent="0.25">
      <c r="A174" s="194" t="s">
        <v>5</v>
      </c>
      <c r="B174" s="195"/>
      <c r="C174" s="195"/>
      <c r="D174" s="195"/>
      <c r="E174" s="195"/>
      <c r="F174" s="215" t="s">
        <v>6</v>
      </c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6"/>
    </row>
    <row r="175" spans="1:20" x14ac:dyDescent="0.25">
      <c r="A175" s="194" t="s">
        <v>7</v>
      </c>
      <c r="B175" s="195"/>
      <c r="C175" s="195"/>
      <c r="D175" s="195"/>
      <c r="E175" s="195"/>
      <c r="F175" s="217" t="s">
        <v>8</v>
      </c>
      <c r="G175" s="215"/>
      <c r="H175" s="218">
        <v>500000</v>
      </c>
      <c r="I175" s="219"/>
      <c r="J175" s="219"/>
      <c r="K175" s="219"/>
      <c r="L175" s="219"/>
      <c r="M175" s="45" t="s">
        <v>9</v>
      </c>
      <c r="N175" s="220">
        <v>0</v>
      </c>
      <c r="O175" s="215"/>
      <c r="P175" s="215"/>
      <c r="Q175" s="217" t="s">
        <v>10</v>
      </c>
      <c r="R175" s="217"/>
      <c r="S175" s="217"/>
      <c r="T175" s="221"/>
    </row>
    <row r="176" spans="1:20" x14ac:dyDescent="0.25">
      <c r="A176" s="194" t="s">
        <v>11</v>
      </c>
      <c r="B176" s="195"/>
      <c r="C176" s="195"/>
      <c r="D176" s="195"/>
      <c r="E176" s="195"/>
      <c r="F176" s="217" t="s">
        <v>8</v>
      </c>
      <c r="G176" s="215"/>
      <c r="H176" s="224">
        <v>0</v>
      </c>
      <c r="I176" s="215"/>
      <c r="J176" s="215"/>
      <c r="K176" s="215"/>
      <c r="L176" s="215"/>
      <c r="M176" s="45" t="s">
        <v>9</v>
      </c>
      <c r="N176" s="224">
        <v>0</v>
      </c>
      <c r="O176" s="215"/>
      <c r="P176" s="215"/>
      <c r="Q176" s="225">
        <v>0</v>
      </c>
      <c r="R176" s="225"/>
      <c r="S176" s="225"/>
      <c r="T176" s="226"/>
    </row>
    <row r="177" spans="1:26" x14ac:dyDescent="0.25">
      <c r="A177" s="194" t="s">
        <v>12</v>
      </c>
      <c r="B177" s="195"/>
      <c r="C177" s="195"/>
      <c r="D177" s="195"/>
      <c r="E177" s="195"/>
      <c r="F177" s="196" t="s">
        <v>101</v>
      </c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7"/>
    </row>
    <row r="178" spans="1:26" ht="15.75" thickBot="1" x14ac:dyDescent="0.3">
      <c r="A178" s="198" t="s">
        <v>13</v>
      </c>
      <c r="B178" s="199"/>
      <c r="C178" s="199"/>
      <c r="D178" s="199"/>
      <c r="E178" s="199"/>
      <c r="F178" s="200" t="s">
        <v>89</v>
      </c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1"/>
    </row>
    <row r="179" spans="1:26" ht="15.75" thickBot="1" x14ac:dyDescent="0.3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106"/>
      <c r="O179" s="39"/>
      <c r="P179" s="39"/>
      <c r="Q179" s="39"/>
      <c r="R179" s="39"/>
      <c r="S179" s="39"/>
      <c r="T179" s="39"/>
    </row>
    <row r="180" spans="1:26" ht="15.75" thickBot="1" x14ac:dyDescent="0.3">
      <c r="A180" s="162" t="s">
        <v>14</v>
      </c>
      <c r="B180" s="145"/>
      <c r="C180" s="145"/>
      <c r="D180" s="162" t="s">
        <v>15</v>
      </c>
      <c r="E180" s="145"/>
      <c r="F180" s="162" t="s">
        <v>16</v>
      </c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</row>
    <row r="181" spans="1:26" ht="15.75" thickBot="1" x14ac:dyDescent="0.3">
      <c r="A181" s="145"/>
      <c r="B181" s="145"/>
      <c r="C181" s="145"/>
      <c r="D181" s="145"/>
      <c r="E181" s="145"/>
      <c r="F181" s="164" t="s">
        <v>17</v>
      </c>
      <c r="G181" s="145"/>
      <c r="H181" s="162" t="s">
        <v>18</v>
      </c>
      <c r="I181" s="145"/>
      <c r="J181" s="145"/>
      <c r="K181" s="145"/>
      <c r="L181" s="145"/>
      <c r="M181" s="145"/>
      <c r="N181" s="162" t="s">
        <v>19</v>
      </c>
      <c r="O181" s="145"/>
      <c r="P181" s="145"/>
      <c r="Q181" s="145"/>
      <c r="R181" s="145"/>
      <c r="S181" s="145"/>
      <c r="T181" s="145"/>
    </row>
    <row r="182" spans="1:26" ht="15.75" thickBot="1" x14ac:dyDescent="0.3">
      <c r="A182" s="145"/>
      <c r="B182" s="145"/>
      <c r="C182" s="145"/>
      <c r="D182" s="145"/>
      <c r="E182" s="145"/>
      <c r="F182" s="145"/>
      <c r="G182" s="145"/>
      <c r="H182" s="162" t="s">
        <v>20</v>
      </c>
      <c r="I182" s="145"/>
      <c r="J182" s="145"/>
      <c r="K182" s="162" t="s">
        <v>21</v>
      </c>
      <c r="L182" s="145"/>
      <c r="M182" s="145"/>
      <c r="N182" s="162" t="s">
        <v>20</v>
      </c>
      <c r="O182" s="145"/>
      <c r="P182" s="145"/>
      <c r="Q182" s="162" t="s">
        <v>21</v>
      </c>
      <c r="R182" s="145"/>
      <c r="S182" s="145"/>
      <c r="T182" s="164" t="s">
        <v>22</v>
      </c>
      <c r="U182" s="233" t="s">
        <v>120</v>
      </c>
      <c r="V182" s="234"/>
      <c r="W182" s="233" t="s">
        <v>121</v>
      </c>
      <c r="X182" s="234"/>
      <c r="Y182" s="233" t="s">
        <v>122</v>
      </c>
      <c r="Z182" s="234"/>
    </row>
    <row r="183" spans="1:26" ht="15.75" thickBot="1" x14ac:dyDescent="0.3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233"/>
      <c r="V183" s="234"/>
      <c r="W183" s="233"/>
      <c r="X183" s="234"/>
      <c r="Y183" s="233"/>
      <c r="Z183" s="234"/>
    </row>
    <row r="184" spans="1:26" x14ac:dyDescent="0.25">
      <c r="A184" s="202" t="s">
        <v>23</v>
      </c>
      <c r="B184" s="203"/>
      <c r="C184" s="204"/>
      <c r="D184" s="205"/>
      <c r="E184" s="206"/>
      <c r="F184" s="205"/>
      <c r="G184" s="206"/>
      <c r="H184" s="205"/>
      <c r="I184" s="207"/>
      <c r="J184" s="206"/>
      <c r="K184" s="205"/>
      <c r="L184" s="207"/>
      <c r="M184" s="206"/>
      <c r="N184" s="205"/>
      <c r="O184" s="207"/>
      <c r="P184" s="206"/>
      <c r="Q184" s="205"/>
      <c r="R184" s="207"/>
      <c r="S184" s="206"/>
      <c r="T184" s="44"/>
      <c r="U184" s="112"/>
      <c r="V184" s="112"/>
      <c r="W184" s="112"/>
      <c r="X184" s="112"/>
      <c r="Y184" s="112"/>
      <c r="Z184" s="112"/>
    </row>
    <row r="185" spans="1:26" x14ac:dyDescent="0.25">
      <c r="A185" s="152" t="s">
        <v>24</v>
      </c>
      <c r="B185" s="140"/>
      <c r="C185" s="154"/>
      <c r="D185" s="178" t="s">
        <v>25</v>
      </c>
      <c r="E185" s="190"/>
      <c r="F185" s="183">
        <v>531</v>
      </c>
      <c r="G185" s="190"/>
      <c r="H185" s="183">
        <v>531</v>
      </c>
      <c r="I185" s="193"/>
      <c r="J185" s="190"/>
      <c r="K185" s="183">
        <v>531</v>
      </c>
      <c r="L185" s="193"/>
      <c r="M185" s="190"/>
      <c r="N185" s="183">
        <v>531</v>
      </c>
      <c r="O185" s="193"/>
      <c r="P185" s="190"/>
      <c r="Q185" s="183">
        <v>531</v>
      </c>
      <c r="R185" s="193"/>
      <c r="S185" s="190"/>
      <c r="T185" s="6">
        <v>100</v>
      </c>
      <c r="U185" s="73"/>
      <c r="V185" s="112"/>
      <c r="W185" s="112"/>
      <c r="X185" s="112"/>
      <c r="Y185" s="75"/>
      <c r="Z185" s="112"/>
    </row>
    <row r="186" spans="1:26" x14ac:dyDescent="0.25">
      <c r="A186" s="152" t="s">
        <v>26</v>
      </c>
      <c r="B186" s="140"/>
      <c r="C186" s="154"/>
      <c r="D186" s="178" t="s">
        <v>27</v>
      </c>
      <c r="E186" s="190"/>
      <c r="F186" s="180">
        <v>132</v>
      </c>
      <c r="G186" s="190"/>
      <c r="H186" s="180">
        <v>132</v>
      </c>
      <c r="I186" s="193"/>
      <c r="J186" s="190"/>
      <c r="K186" s="180">
        <v>132</v>
      </c>
      <c r="L186" s="193"/>
      <c r="M186" s="190"/>
      <c r="N186" s="180">
        <v>132</v>
      </c>
      <c r="O186" s="193"/>
      <c r="P186" s="190"/>
      <c r="Q186" s="180">
        <v>132</v>
      </c>
      <c r="R186" s="193"/>
      <c r="S186" s="190"/>
      <c r="T186" s="6">
        <v>100</v>
      </c>
      <c r="U186" s="73"/>
      <c r="V186" s="112"/>
      <c r="W186" s="112"/>
      <c r="X186" s="74"/>
      <c r="Y186" s="75"/>
      <c r="Z186" s="74"/>
    </row>
    <row r="187" spans="1:26" x14ac:dyDescent="0.25">
      <c r="A187" s="152" t="s">
        <v>28</v>
      </c>
      <c r="B187" s="140"/>
      <c r="C187" s="154"/>
      <c r="D187" s="178" t="s">
        <v>27</v>
      </c>
      <c r="E187" s="190"/>
      <c r="F187" s="180">
        <v>6864</v>
      </c>
      <c r="G187" s="190"/>
      <c r="H187" s="180">
        <v>528</v>
      </c>
      <c r="I187" s="193"/>
      <c r="J187" s="190"/>
      <c r="K187" s="180">
        <v>528</v>
      </c>
      <c r="L187" s="193"/>
      <c r="M187" s="190"/>
      <c r="N187" s="180">
        <v>1716</v>
      </c>
      <c r="O187" s="193"/>
      <c r="P187" s="190"/>
      <c r="Q187" s="180">
        <v>1716</v>
      </c>
      <c r="R187" s="193"/>
      <c r="S187" s="190"/>
      <c r="T187" s="6">
        <v>25</v>
      </c>
      <c r="U187" s="73">
        <f>+H187+N105</f>
        <v>1716</v>
      </c>
      <c r="V187" s="74">
        <f>+N187-U187</f>
        <v>0</v>
      </c>
      <c r="W187" s="74">
        <f>+K187+Q105</f>
        <v>1716</v>
      </c>
      <c r="X187" s="74">
        <f>+Q187-W187</f>
        <v>0</v>
      </c>
      <c r="Y187" s="116">
        <f>+W187/F187</f>
        <v>0.25</v>
      </c>
      <c r="Z187" s="117">
        <f>+(T187/100)-Y187</f>
        <v>0</v>
      </c>
    </row>
    <row r="188" spans="1:26" x14ac:dyDescent="0.25">
      <c r="A188" s="186" t="s">
        <v>29</v>
      </c>
      <c r="B188" s="187"/>
      <c r="C188" s="188"/>
      <c r="D188" s="189"/>
      <c r="E188" s="190"/>
      <c r="F188" s="189"/>
      <c r="G188" s="190"/>
      <c r="H188" s="189"/>
      <c r="I188" s="191"/>
      <c r="J188" s="190"/>
      <c r="K188" s="189"/>
      <c r="L188" s="191"/>
      <c r="M188" s="190"/>
      <c r="N188" s="229"/>
      <c r="O188" s="191"/>
      <c r="P188" s="190"/>
      <c r="Q188" s="189"/>
      <c r="R188" s="191"/>
      <c r="S188" s="190"/>
      <c r="T188" s="7"/>
      <c r="U188" s="73"/>
      <c r="V188" s="74"/>
      <c r="W188" s="74"/>
      <c r="X188" s="78"/>
      <c r="Y188" s="75"/>
      <c r="Z188" s="112"/>
    </row>
    <row r="189" spans="1:26" x14ac:dyDescent="0.25">
      <c r="A189" s="152" t="s">
        <v>30</v>
      </c>
      <c r="B189" s="140"/>
      <c r="C189" s="154"/>
      <c r="D189" s="178" t="s">
        <v>27</v>
      </c>
      <c r="E189" s="190"/>
      <c r="F189" s="183" t="s">
        <v>91</v>
      </c>
      <c r="G189" s="190"/>
      <c r="H189" s="183" t="s">
        <v>91</v>
      </c>
      <c r="I189" s="193"/>
      <c r="J189" s="190"/>
      <c r="K189" s="183">
        <v>0</v>
      </c>
      <c r="L189" s="193"/>
      <c r="M189" s="190"/>
      <c r="N189" s="183">
        <v>0</v>
      </c>
      <c r="O189" s="193"/>
      <c r="P189" s="190"/>
      <c r="Q189" s="183">
        <v>0</v>
      </c>
      <c r="R189" s="193"/>
      <c r="S189" s="190"/>
      <c r="T189" s="6">
        <v>0</v>
      </c>
      <c r="U189" s="73"/>
      <c r="V189" s="74"/>
      <c r="W189" s="74"/>
      <c r="X189" s="74"/>
      <c r="Y189" s="116"/>
      <c r="Z189" s="117"/>
    </row>
    <row r="190" spans="1:26" x14ac:dyDescent="0.25">
      <c r="A190" s="157" t="s">
        <v>84</v>
      </c>
      <c r="B190" s="140"/>
      <c r="C190" s="154"/>
      <c r="D190" s="178" t="s">
        <v>83</v>
      </c>
      <c r="E190" s="190"/>
      <c r="F190" s="183" t="s">
        <v>91</v>
      </c>
      <c r="G190" s="190"/>
      <c r="H190" s="183" t="s">
        <v>91</v>
      </c>
      <c r="I190" s="193"/>
      <c r="J190" s="190"/>
      <c r="K190" s="183">
        <v>0</v>
      </c>
      <c r="L190" s="193"/>
      <c r="M190" s="190"/>
      <c r="N190" s="183">
        <v>0</v>
      </c>
      <c r="O190" s="193"/>
      <c r="P190" s="190"/>
      <c r="Q190" s="183">
        <v>0</v>
      </c>
      <c r="R190" s="193"/>
      <c r="S190" s="190"/>
      <c r="T190" s="6">
        <v>0</v>
      </c>
      <c r="U190" s="73"/>
      <c r="V190" s="74"/>
      <c r="W190" s="74"/>
      <c r="X190" s="74"/>
      <c r="Y190" s="116"/>
      <c r="Z190" s="117"/>
    </row>
    <row r="191" spans="1:26" x14ac:dyDescent="0.25">
      <c r="A191" s="157" t="s">
        <v>31</v>
      </c>
      <c r="B191" s="176"/>
      <c r="C191" s="177"/>
      <c r="D191" s="178" t="s">
        <v>27</v>
      </c>
      <c r="E191" s="179"/>
      <c r="F191" s="180" t="s">
        <v>91</v>
      </c>
      <c r="G191" s="181"/>
      <c r="H191" s="180" t="s">
        <v>91</v>
      </c>
      <c r="I191" s="182"/>
      <c r="J191" s="181"/>
      <c r="K191" s="180">
        <v>0</v>
      </c>
      <c r="L191" s="182"/>
      <c r="M191" s="181"/>
      <c r="N191" s="180">
        <v>0</v>
      </c>
      <c r="O191" s="182"/>
      <c r="P191" s="181"/>
      <c r="Q191" s="180">
        <v>0</v>
      </c>
      <c r="R191" s="182"/>
      <c r="S191" s="181"/>
      <c r="T191" s="6">
        <v>0</v>
      </c>
      <c r="U191" s="73"/>
      <c r="V191" s="74"/>
      <c r="W191" s="74"/>
      <c r="X191" s="74"/>
      <c r="Y191" s="116"/>
      <c r="Z191" s="117"/>
    </row>
    <row r="192" spans="1:26" x14ac:dyDescent="0.25">
      <c r="A192" s="186" t="s">
        <v>85</v>
      </c>
      <c r="B192" s="187"/>
      <c r="C192" s="188"/>
      <c r="D192" s="189"/>
      <c r="E192" s="190"/>
      <c r="F192" s="189"/>
      <c r="G192" s="190"/>
      <c r="H192" s="189"/>
      <c r="I192" s="191"/>
      <c r="J192" s="190"/>
      <c r="K192" s="189"/>
      <c r="L192" s="191"/>
      <c r="M192" s="190"/>
      <c r="N192" s="189"/>
      <c r="O192" s="191"/>
      <c r="P192" s="190"/>
      <c r="Q192" s="189"/>
      <c r="R192" s="191"/>
      <c r="S192" s="190"/>
      <c r="T192" s="7"/>
      <c r="U192" s="73"/>
      <c r="V192" s="74"/>
      <c r="W192" s="74"/>
      <c r="X192" s="78"/>
      <c r="Y192" s="75"/>
      <c r="Z192" s="112"/>
    </row>
    <row r="193" spans="1:26" ht="15.75" thickBot="1" x14ac:dyDescent="0.3">
      <c r="A193" s="157" t="s">
        <v>86</v>
      </c>
      <c r="B193" s="140"/>
      <c r="C193" s="154"/>
      <c r="D193" s="192" t="s">
        <v>87</v>
      </c>
      <c r="E193" s="190"/>
      <c r="F193" s="180">
        <v>19</v>
      </c>
      <c r="G193" s="190"/>
      <c r="H193" s="180">
        <v>1</v>
      </c>
      <c r="I193" s="193"/>
      <c r="J193" s="190"/>
      <c r="K193" s="180">
        <v>4</v>
      </c>
      <c r="L193" s="193"/>
      <c r="M193" s="190"/>
      <c r="N193" s="180">
        <v>3</v>
      </c>
      <c r="O193" s="193"/>
      <c r="P193" s="190"/>
      <c r="Q193" s="180">
        <v>10</v>
      </c>
      <c r="R193" s="193"/>
      <c r="S193" s="190"/>
      <c r="T193" s="6">
        <v>52.63158</v>
      </c>
      <c r="U193" s="73">
        <f>+H193+N111</f>
        <v>3</v>
      </c>
      <c r="V193" s="74">
        <f>+N193-U193</f>
        <v>0</v>
      </c>
      <c r="W193" s="74">
        <f>+K193+Q111</f>
        <v>10</v>
      </c>
      <c r="X193" s="74">
        <f>+Q193-W193</f>
        <v>0</v>
      </c>
      <c r="Y193" s="116">
        <f>+W193/F193</f>
        <v>0.52631578947368418</v>
      </c>
      <c r="Z193" s="117">
        <f>+(T193/100)-Y193</f>
        <v>1.0526315818992771E-8</v>
      </c>
    </row>
    <row r="194" spans="1:26" ht="15.75" thickBot="1" x14ac:dyDescent="0.3">
      <c r="A194" s="163" t="s">
        <v>32</v>
      </c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12"/>
      <c r="V194" s="112"/>
      <c r="W194" s="112"/>
      <c r="X194" s="112"/>
      <c r="Y194" s="112"/>
      <c r="Z194" s="112"/>
    </row>
    <row r="195" spans="1:26" ht="15.75" thickBot="1" x14ac:dyDescent="0.3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107"/>
      <c r="O195" s="41"/>
      <c r="P195" s="41"/>
      <c r="Q195" s="41"/>
      <c r="R195" s="41"/>
      <c r="S195" s="41"/>
      <c r="T195" s="41"/>
      <c r="U195" s="112"/>
      <c r="V195" s="112"/>
      <c r="W195" s="112"/>
      <c r="X195" s="112"/>
      <c r="Y195" s="112"/>
      <c r="Z195" s="112"/>
    </row>
    <row r="196" spans="1:26" ht="15.75" thickBot="1" x14ac:dyDescent="0.3">
      <c r="A196" s="162" t="s">
        <v>33</v>
      </c>
      <c r="B196" s="145"/>
      <c r="C196" s="145"/>
      <c r="D196" s="145"/>
      <c r="E196" s="145"/>
      <c r="F196" s="162" t="s">
        <v>34</v>
      </c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12"/>
      <c r="V196" s="112"/>
      <c r="W196" s="112"/>
      <c r="X196" s="112"/>
      <c r="Y196" s="112"/>
      <c r="Z196" s="112"/>
    </row>
    <row r="197" spans="1:26" ht="15.75" thickBot="1" x14ac:dyDescent="0.3">
      <c r="A197" s="145"/>
      <c r="B197" s="145"/>
      <c r="C197" s="145"/>
      <c r="D197" s="145"/>
      <c r="E197" s="145"/>
      <c r="F197" s="162" t="s">
        <v>20</v>
      </c>
      <c r="G197" s="145"/>
      <c r="H197" s="162" t="s">
        <v>18</v>
      </c>
      <c r="I197" s="145"/>
      <c r="J197" s="145"/>
      <c r="K197" s="145"/>
      <c r="L197" s="145"/>
      <c r="M197" s="145"/>
      <c r="N197" s="162" t="s">
        <v>19</v>
      </c>
      <c r="O197" s="145"/>
      <c r="P197" s="145"/>
      <c r="Q197" s="145"/>
      <c r="R197" s="145"/>
      <c r="S197" s="145"/>
      <c r="T197" s="145"/>
      <c r="U197" s="112"/>
      <c r="V197" s="112"/>
      <c r="W197" s="112"/>
      <c r="X197" s="112"/>
      <c r="Y197" s="112"/>
      <c r="Z197" s="112"/>
    </row>
    <row r="198" spans="1:26" ht="15.75" thickBot="1" x14ac:dyDescent="0.3">
      <c r="A198" s="145"/>
      <c r="B198" s="145"/>
      <c r="C198" s="145"/>
      <c r="D198" s="145"/>
      <c r="E198" s="145"/>
      <c r="F198" s="145"/>
      <c r="G198" s="145"/>
      <c r="H198" s="162" t="s">
        <v>20</v>
      </c>
      <c r="I198" s="145"/>
      <c r="J198" s="145"/>
      <c r="K198" s="162" t="s">
        <v>35</v>
      </c>
      <c r="L198" s="145"/>
      <c r="M198" s="145"/>
      <c r="N198" s="162" t="s">
        <v>20</v>
      </c>
      <c r="O198" s="145"/>
      <c r="P198" s="145"/>
      <c r="Q198" s="162" t="s">
        <v>35</v>
      </c>
      <c r="R198" s="145"/>
      <c r="S198" s="145"/>
      <c r="T198" s="164" t="s">
        <v>22</v>
      </c>
      <c r="U198" s="233" t="s">
        <v>120</v>
      </c>
      <c r="V198" s="234"/>
      <c r="W198" s="233" t="s">
        <v>121</v>
      </c>
      <c r="X198" s="234"/>
      <c r="Y198" s="233" t="s">
        <v>122</v>
      </c>
      <c r="Z198" s="234"/>
    </row>
    <row r="199" spans="1:26" ht="15.75" thickBot="1" x14ac:dyDescent="0.3">
      <c r="A199" s="145"/>
      <c r="B199" s="145"/>
      <c r="C199" s="145"/>
      <c r="D199" s="145"/>
      <c r="E199" s="145"/>
      <c r="F199" s="145"/>
      <c r="G199" s="145"/>
      <c r="H199" s="42" t="s">
        <v>36</v>
      </c>
      <c r="I199" s="42" t="s">
        <v>37</v>
      </c>
      <c r="J199" s="42" t="s">
        <v>38</v>
      </c>
      <c r="K199" s="42" t="s">
        <v>36</v>
      </c>
      <c r="L199" s="42" t="s">
        <v>37</v>
      </c>
      <c r="M199" s="42" t="s">
        <v>38</v>
      </c>
      <c r="N199" s="108" t="s">
        <v>36</v>
      </c>
      <c r="O199" s="42" t="s">
        <v>37</v>
      </c>
      <c r="P199" s="42" t="s">
        <v>38</v>
      </c>
      <c r="Q199" s="42" t="s">
        <v>36</v>
      </c>
      <c r="R199" s="42" t="s">
        <v>37</v>
      </c>
      <c r="S199" s="42" t="s">
        <v>38</v>
      </c>
      <c r="T199" s="145"/>
      <c r="U199" s="233"/>
      <c r="V199" s="234"/>
      <c r="W199" s="233"/>
      <c r="X199" s="234"/>
      <c r="Y199" s="233"/>
      <c r="Z199" s="234"/>
    </row>
    <row r="200" spans="1:26" ht="15.75" thickBot="1" x14ac:dyDescent="0.3">
      <c r="A200" s="165" t="s">
        <v>39</v>
      </c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50"/>
      <c r="U200" s="112"/>
      <c r="V200" s="112"/>
      <c r="W200" s="112"/>
      <c r="X200" s="112"/>
      <c r="Y200" s="112"/>
      <c r="Z200" s="112"/>
    </row>
    <row r="201" spans="1:26" ht="15.75" thickBot="1" x14ac:dyDescent="0.3">
      <c r="A201" s="166" t="s">
        <v>23</v>
      </c>
      <c r="B201" s="137"/>
      <c r="C201" s="137"/>
      <c r="D201" s="137"/>
      <c r="E201" s="167"/>
      <c r="F201" s="168"/>
      <c r="G201" s="167"/>
      <c r="H201" s="169"/>
      <c r="I201" s="170"/>
      <c r="J201" s="170"/>
      <c r="K201" s="170"/>
      <c r="L201" s="170"/>
      <c r="M201" s="171"/>
      <c r="N201" s="169"/>
      <c r="O201" s="170"/>
      <c r="P201" s="170"/>
      <c r="Q201" s="170"/>
      <c r="R201" s="170"/>
      <c r="S201" s="171"/>
      <c r="T201" s="172"/>
      <c r="U201" s="112"/>
      <c r="V201" s="112"/>
      <c r="W201" s="112"/>
      <c r="X201" s="112"/>
      <c r="Y201" s="112"/>
      <c r="Z201" s="112"/>
    </row>
    <row r="202" spans="1:26" x14ac:dyDescent="0.25">
      <c r="A202" s="173" t="s">
        <v>92</v>
      </c>
      <c r="B202" s="137"/>
      <c r="C202" s="137"/>
      <c r="D202" s="137"/>
      <c r="E202" s="167"/>
      <c r="F202" s="174">
        <v>180500</v>
      </c>
      <c r="G202" s="175"/>
      <c r="H202" s="36">
        <v>9500</v>
      </c>
      <c r="I202" s="10">
        <v>0</v>
      </c>
      <c r="J202" s="27">
        <v>0</v>
      </c>
      <c r="K202" s="10">
        <v>8056.68</v>
      </c>
      <c r="L202" s="10">
        <v>0</v>
      </c>
      <c r="M202" s="10">
        <v>0</v>
      </c>
      <c r="N202" s="98">
        <v>28500</v>
      </c>
      <c r="O202" s="10">
        <v>0</v>
      </c>
      <c r="P202" s="10">
        <v>0</v>
      </c>
      <c r="Q202" s="10">
        <v>25613.13</v>
      </c>
      <c r="R202" s="10">
        <v>0</v>
      </c>
      <c r="S202" s="30">
        <v>0</v>
      </c>
      <c r="T202" s="127">
        <f>+Q202/F202</f>
        <v>0.14190099722991689</v>
      </c>
      <c r="U202" s="73">
        <f>+H202+N120</f>
        <v>28500</v>
      </c>
      <c r="V202" s="73">
        <f>+N202-U202</f>
        <v>0</v>
      </c>
      <c r="W202" s="73">
        <f>+K202+Q120</f>
        <v>25613.13</v>
      </c>
      <c r="X202" s="73">
        <f>+Q202-W202</f>
        <v>0</v>
      </c>
      <c r="Y202" s="116">
        <f>+Q202/F202</f>
        <v>0.14190099722991689</v>
      </c>
      <c r="Z202" s="115">
        <f>+((T202/100)-Y202)</f>
        <v>-0.14048198725761774</v>
      </c>
    </row>
    <row r="203" spans="1:26" x14ac:dyDescent="0.25">
      <c r="A203" s="157" t="s">
        <v>40</v>
      </c>
      <c r="B203" s="153"/>
      <c r="C203" s="153"/>
      <c r="D203" s="153"/>
      <c r="E203" s="154"/>
      <c r="F203" s="155">
        <v>15100</v>
      </c>
      <c r="G203" s="156"/>
      <c r="H203" s="33">
        <v>0</v>
      </c>
      <c r="I203" s="22">
        <v>0</v>
      </c>
      <c r="J203" s="28">
        <v>0</v>
      </c>
      <c r="K203" s="22">
        <v>0</v>
      </c>
      <c r="L203" s="22">
        <v>0</v>
      </c>
      <c r="M203" s="22">
        <v>0</v>
      </c>
      <c r="N203" s="103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73">
        <f t="shared" ref="U203:U214" si="19">+H203+N121</f>
        <v>0</v>
      </c>
      <c r="V203" s="73">
        <f t="shared" ref="V203:V214" si="20">+N203-U203</f>
        <v>0</v>
      </c>
      <c r="W203" s="73">
        <f t="shared" ref="W203:W214" si="21">+K203+Q121</f>
        <v>0</v>
      </c>
      <c r="X203" s="73">
        <f t="shared" ref="X203:X214" si="22">+Q203-W203</f>
        <v>0</v>
      </c>
      <c r="Y203" s="116">
        <f t="shared" ref="Y203:Y214" si="23">+Q203/F203</f>
        <v>0</v>
      </c>
      <c r="Z203" s="115">
        <f t="shared" ref="Z203:Z213" si="24">+((T203/100)-Y203)</f>
        <v>0</v>
      </c>
    </row>
    <row r="204" spans="1:26" x14ac:dyDescent="0.25">
      <c r="A204" s="152" t="s">
        <v>43</v>
      </c>
      <c r="B204" s="153"/>
      <c r="C204" s="153"/>
      <c r="D204" s="153"/>
      <c r="E204" s="154"/>
      <c r="F204" s="155">
        <v>50000</v>
      </c>
      <c r="G204" s="156"/>
      <c r="H204" s="34">
        <v>0</v>
      </c>
      <c r="I204" s="6">
        <v>0</v>
      </c>
      <c r="J204" s="28">
        <v>0</v>
      </c>
      <c r="K204" s="6">
        <v>0</v>
      </c>
      <c r="L204" s="6">
        <v>0</v>
      </c>
      <c r="M204" s="6">
        <v>0</v>
      </c>
      <c r="N204" s="97">
        <v>0</v>
      </c>
      <c r="O204" s="6">
        <v>0</v>
      </c>
      <c r="P204" s="6">
        <v>0</v>
      </c>
      <c r="Q204" s="6">
        <v>0</v>
      </c>
      <c r="R204" s="6">
        <v>0</v>
      </c>
      <c r="S204" s="22">
        <v>0</v>
      </c>
      <c r="T204" s="6">
        <v>0</v>
      </c>
      <c r="U204" s="73">
        <f t="shared" si="19"/>
        <v>0</v>
      </c>
      <c r="V204" s="73">
        <f t="shared" si="20"/>
        <v>0</v>
      </c>
      <c r="W204" s="73">
        <f t="shared" si="21"/>
        <v>0</v>
      </c>
      <c r="X204" s="73">
        <f t="shared" si="22"/>
        <v>0</v>
      </c>
      <c r="Y204" s="116">
        <f t="shared" si="23"/>
        <v>0</v>
      </c>
      <c r="Z204" s="115">
        <f t="shared" si="24"/>
        <v>0</v>
      </c>
    </row>
    <row r="205" spans="1:26" x14ac:dyDescent="0.25">
      <c r="A205" s="152" t="s">
        <v>42</v>
      </c>
      <c r="B205" s="153"/>
      <c r="C205" s="153"/>
      <c r="D205" s="153"/>
      <c r="E205" s="154"/>
      <c r="F205" s="155">
        <v>144660</v>
      </c>
      <c r="G205" s="156"/>
      <c r="H205" s="34">
        <v>8600</v>
      </c>
      <c r="I205" s="6">
        <v>0</v>
      </c>
      <c r="J205" s="28">
        <v>0</v>
      </c>
      <c r="K205" s="6">
        <v>0</v>
      </c>
      <c r="L205" s="6">
        <v>0</v>
      </c>
      <c r="M205" s="6">
        <v>0</v>
      </c>
      <c r="N205" s="97">
        <v>25800</v>
      </c>
      <c r="O205" s="6">
        <v>0</v>
      </c>
      <c r="P205" s="6">
        <v>0</v>
      </c>
      <c r="Q205" s="6">
        <v>0</v>
      </c>
      <c r="R205" s="6">
        <v>0</v>
      </c>
      <c r="S205" s="22">
        <v>0</v>
      </c>
      <c r="T205" s="6">
        <v>0</v>
      </c>
      <c r="U205" s="73">
        <f t="shared" si="19"/>
        <v>25800</v>
      </c>
      <c r="V205" s="73">
        <f t="shared" si="20"/>
        <v>0</v>
      </c>
      <c r="W205" s="73">
        <f t="shared" si="21"/>
        <v>0</v>
      </c>
      <c r="X205" s="73">
        <f t="shared" si="22"/>
        <v>0</v>
      </c>
      <c r="Y205" s="116">
        <f t="shared" si="23"/>
        <v>0</v>
      </c>
      <c r="Z205" s="115">
        <f t="shared" si="24"/>
        <v>0</v>
      </c>
    </row>
    <row r="206" spans="1:26" x14ac:dyDescent="0.25">
      <c r="A206" s="157" t="s">
        <v>93</v>
      </c>
      <c r="B206" s="153"/>
      <c r="C206" s="153"/>
      <c r="D206" s="153"/>
      <c r="E206" s="154"/>
      <c r="F206" s="155">
        <v>10000</v>
      </c>
      <c r="G206" s="156"/>
      <c r="H206" s="34">
        <v>0</v>
      </c>
      <c r="I206" s="6">
        <v>0</v>
      </c>
      <c r="J206" s="28">
        <v>0</v>
      </c>
      <c r="K206" s="6">
        <v>0</v>
      </c>
      <c r="L206" s="6">
        <v>0</v>
      </c>
      <c r="M206" s="6">
        <v>0</v>
      </c>
      <c r="N206" s="97">
        <v>0</v>
      </c>
      <c r="O206" s="6">
        <v>0</v>
      </c>
      <c r="P206" s="6">
        <v>0</v>
      </c>
      <c r="Q206" s="6">
        <v>0</v>
      </c>
      <c r="R206" s="6">
        <v>0</v>
      </c>
      <c r="S206" s="22">
        <v>0</v>
      </c>
      <c r="T206" s="6">
        <v>0</v>
      </c>
      <c r="U206" s="73">
        <f t="shared" si="19"/>
        <v>0</v>
      </c>
      <c r="V206" s="73">
        <f t="shared" si="20"/>
        <v>0</v>
      </c>
      <c r="W206" s="73">
        <f t="shared" si="21"/>
        <v>0</v>
      </c>
      <c r="X206" s="73">
        <f t="shared" si="22"/>
        <v>0</v>
      </c>
      <c r="Y206" s="116">
        <f t="shared" si="23"/>
        <v>0</v>
      </c>
      <c r="Z206" s="115">
        <f t="shared" si="24"/>
        <v>0</v>
      </c>
    </row>
    <row r="207" spans="1:26" x14ac:dyDescent="0.25">
      <c r="A207" s="152" t="s">
        <v>94</v>
      </c>
      <c r="B207" s="153"/>
      <c r="C207" s="153"/>
      <c r="D207" s="153"/>
      <c r="E207" s="154"/>
      <c r="F207" s="155">
        <v>2000</v>
      </c>
      <c r="G207" s="156"/>
      <c r="H207" s="34">
        <v>0</v>
      </c>
      <c r="I207" s="6">
        <v>0</v>
      </c>
      <c r="J207" s="28">
        <v>0</v>
      </c>
      <c r="K207" s="6">
        <v>0</v>
      </c>
      <c r="L207" s="6">
        <v>0</v>
      </c>
      <c r="M207" s="6">
        <v>0</v>
      </c>
      <c r="N207" s="97">
        <v>0</v>
      </c>
      <c r="O207" s="6">
        <v>0</v>
      </c>
      <c r="P207" s="6">
        <v>0</v>
      </c>
      <c r="Q207" s="6">
        <v>0</v>
      </c>
      <c r="R207" s="6">
        <v>0</v>
      </c>
      <c r="S207" s="22">
        <v>0</v>
      </c>
      <c r="T207" s="6">
        <v>0</v>
      </c>
      <c r="U207" s="73">
        <f t="shared" si="19"/>
        <v>0</v>
      </c>
      <c r="V207" s="73">
        <f t="shared" si="20"/>
        <v>0</v>
      </c>
      <c r="W207" s="73">
        <f t="shared" si="21"/>
        <v>0</v>
      </c>
      <c r="X207" s="73">
        <f t="shared" si="22"/>
        <v>0</v>
      </c>
      <c r="Y207" s="116">
        <f t="shared" si="23"/>
        <v>0</v>
      </c>
      <c r="Z207" s="115">
        <f t="shared" si="24"/>
        <v>0</v>
      </c>
    </row>
    <row r="208" spans="1:26" x14ac:dyDescent="0.25">
      <c r="A208" s="152" t="s">
        <v>95</v>
      </c>
      <c r="B208" s="153"/>
      <c r="C208" s="153"/>
      <c r="D208" s="153"/>
      <c r="E208" s="154"/>
      <c r="F208" s="155">
        <v>1500</v>
      </c>
      <c r="G208" s="156"/>
      <c r="H208" s="34">
        <v>0</v>
      </c>
      <c r="I208" s="6">
        <v>0</v>
      </c>
      <c r="J208" s="28">
        <v>0</v>
      </c>
      <c r="K208" s="6">
        <v>0</v>
      </c>
      <c r="L208" s="6">
        <v>0</v>
      </c>
      <c r="M208" s="6">
        <v>0</v>
      </c>
      <c r="N208" s="97">
        <v>0</v>
      </c>
      <c r="O208" s="6">
        <v>0</v>
      </c>
      <c r="P208" s="6">
        <v>0</v>
      </c>
      <c r="Q208" s="6">
        <v>0</v>
      </c>
      <c r="R208" s="6">
        <v>0</v>
      </c>
      <c r="S208" s="22">
        <v>0</v>
      </c>
      <c r="T208" s="6">
        <v>0</v>
      </c>
      <c r="U208" s="73">
        <f t="shared" si="19"/>
        <v>0</v>
      </c>
      <c r="V208" s="73">
        <f t="shared" si="20"/>
        <v>0</v>
      </c>
      <c r="W208" s="73">
        <f t="shared" si="21"/>
        <v>0</v>
      </c>
      <c r="X208" s="73">
        <f t="shared" si="22"/>
        <v>0</v>
      </c>
      <c r="Y208" s="116">
        <f t="shared" si="23"/>
        <v>0</v>
      </c>
      <c r="Z208" s="115">
        <f t="shared" si="24"/>
        <v>0</v>
      </c>
    </row>
    <row r="209" spans="1:26" x14ac:dyDescent="0.25">
      <c r="A209" s="152" t="s">
        <v>96</v>
      </c>
      <c r="B209" s="153"/>
      <c r="C209" s="153"/>
      <c r="D209" s="153"/>
      <c r="E209" s="154"/>
      <c r="F209" s="155">
        <v>10000</v>
      </c>
      <c r="G209" s="156"/>
      <c r="H209" s="34">
        <v>0</v>
      </c>
      <c r="I209" s="6">
        <v>0</v>
      </c>
      <c r="J209" s="28">
        <v>0</v>
      </c>
      <c r="K209" s="6">
        <v>0</v>
      </c>
      <c r="L209" s="6">
        <v>0</v>
      </c>
      <c r="M209" s="6">
        <v>0</v>
      </c>
      <c r="N209" s="97">
        <v>0</v>
      </c>
      <c r="O209" s="6">
        <v>0</v>
      </c>
      <c r="P209" s="6">
        <v>0</v>
      </c>
      <c r="Q209" s="6">
        <v>0</v>
      </c>
      <c r="R209" s="6">
        <v>0</v>
      </c>
      <c r="S209" s="22">
        <v>0</v>
      </c>
      <c r="T209" s="6">
        <v>0</v>
      </c>
      <c r="U209" s="73">
        <f t="shared" si="19"/>
        <v>0</v>
      </c>
      <c r="V209" s="73">
        <f t="shared" si="20"/>
        <v>0</v>
      </c>
      <c r="W209" s="73">
        <f t="shared" si="21"/>
        <v>0</v>
      </c>
      <c r="X209" s="73">
        <f t="shared" si="22"/>
        <v>0</v>
      </c>
      <c r="Y209" s="116">
        <f t="shared" si="23"/>
        <v>0</v>
      </c>
      <c r="Z209" s="115">
        <f t="shared" si="24"/>
        <v>0</v>
      </c>
    </row>
    <row r="210" spans="1:26" x14ac:dyDescent="0.25">
      <c r="A210" s="152" t="s">
        <v>88</v>
      </c>
      <c r="B210" s="153"/>
      <c r="C210" s="153"/>
      <c r="D210" s="153"/>
      <c r="E210" s="154"/>
      <c r="F210" s="155">
        <v>23000</v>
      </c>
      <c r="G210" s="156"/>
      <c r="H210" s="34">
        <v>0</v>
      </c>
      <c r="I210" s="6">
        <v>0</v>
      </c>
      <c r="J210" s="28">
        <v>0</v>
      </c>
      <c r="K210" s="6">
        <v>0</v>
      </c>
      <c r="L210" s="6">
        <v>0</v>
      </c>
      <c r="M210" s="6">
        <v>0</v>
      </c>
      <c r="N210" s="97">
        <v>0</v>
      </c>
      <c r="O210" s="6">
        <v>0</v>
      </c>
      <c r="P210" s="6">
        <v>0</v>
      </c>
      <c r="Q210" s="6">
        <v>0</v>
      </c>
      <c r="R210" s="6">
        <v>0</v>
      </c>
      <c r="S210" s="22">
        <v>0</v>
      </c>
      <c r="T210" s="6">
        <v>0</v>
      </c>
      <c r="U210" s="73">
        <f t="shared" si="19"/>
        <v>0</v>
      </c>
      <c r="V210" s="73">
        <f t="shared" si="20"/>
        <v>0</v>
      </c>
      <c r="W210" s="73">
        <f t="shared" si="21"/>
        <v>0</v>
      </c>
      <c r="X210" s="73">
        <f t="shared" si="22"/>
        <v>0</v>
      </c>
      <c r="Y210" s="116">
        <f t="shared" si="23"/>
        <v>0</v>
      </c>
      <c r="Z210" s="115">
        <f t="shared" si="24"/>
        <v>0</v>
      </c>
    </row>
    <row r="211" spans="1:26" x14ac:dyDescent="0.25">
      <c r="A211" s="152" t="s">
        <v>97</v>
      </c>
      <c r="B211" s="153"/>
      <c r="C211" s="153"/>
      <c r="D211" s="153"/>
      <c r="E211" s="154"/>
      <c r="F211" s="155">
        <v>7000</v>
      </c>
      <c r="G211" s="156"/>
      <c r="H211" s="34">
        <v>0</v>
      </c>
      <c r="I211" s="6">
        <v>0</v>
      </c>
      <c r="J211" s="28">
        <v>0</v>
      </c>
      <c r="K211" s="6">
        <v>0</v>
      </c>
      <c r="L211" s="6">
        <v>0</v>
      </c>
      <c r="M211" s="6">
        <v>0</v>
      </c>
      <c r="N211" s="97">
        <v>0</v>
      </c>
      <c r="O211" s="6">
        <v>0</v>
      </c>
      <c r="P211" s="6">
        <v>0</v>
      </c>
      <c r="Q211" s="6">
        <v>0</v>
      </c>
      <c r="R211" s="6">
        <v>0</v>
      </c>
      <c r="S211" s="22">
        <v>0</v>
      </c>
      <c r="T211" s="6">
        <v>0</v>
      </c>
      <c r="U211" s="73">
        <f t="shared" si="19"/>
        <v>0</v>
      </c>
      <c r="V211" s="73">
        <f t="shared" si="20"/>
        <v>0</v>
      </c>
      <c r="W211" s="73">
        <f t="shared" si="21"/>
        <v>0</v>
      </c>
      <c r="X211" s="73">
        <f t="shared" si="22"/>
        <v>0</v>
      </c>
      <c r="Y211" s="116">
        <f t="shared" si="23"/>
        <v>0</v>
      </c>
      <c r="Z211" s="115">
        <f t="shared" si="24"/>
        <v>0</v>
      </c>
    </row>
    <row r="212" spans="1:26" x14ac:dyDescent="0.25">
      <c r="A212" s="152" t="s">
        <v>98</v>
      </c>
      <c r="B212" s="153"/>
      <c r="C212" s="153"/>
      <c r="D212" s="153"/>
      <c r="E212" s="154"/>
      <c r="F212" s="155">
        <v>49990</v>
      </c>
      <c r="G212" s="156"/>
      <c r="H212" s="34">
        <v>0</v>
      </c>
      <c r="I212" s="6">
        <v>0</v>
      </c>
      <c r="J212" s="28">
        <v>0</v>
      </c>
      <c r="K212" s="6">
        <v>426</v>
      </c>
      <c r="L212" s="6">
        <v>0</v>
      </c>
      <c r="M212" s="6">
        <v>0</v>
      </c>
      <c r="N212" s="97">
        <v>0</v>
      </c>
      <c r="O212" s="6">
        <v>0</v>
      </c>
      <c r="P212" s="6">
        <v>0</v>
      </c>
      <c r="Q212" s="6">
        <v>426</v>
      </c>
      <c r="R212" s="6">
        <v>0</v>
      </c>
      <c r="S212" s="22">
        <v>0</v>
      </c>
      <c r="T212" s="129">
        <f>+Q212/F212</f>
        <v>8.5217043408681737E-3</v>
      </c>
      <c r="U212" s="73">
        <f t="shared" si="19"/>
        <v>0</v>
      </c>
      <c r="V212" s="73">
        <f t="shared" si="20"/>
        <v>0</v>
      </c>
      <c r="W212" s="73">
        <f t="shared" si="21"/>
        <v>426</v>
      </c>
      <c r="X212" s="73">
        <f t="shared" si="22"/>
        <v>0</v>
      </c>
      <c r="Y212" s="116">
        <f t="shared" si="23"/>
        <v>8.5217043408681737E-3</v>
      </c>
      <c r="Z212" s="115">
        <f t="shared" si="24"/>
        <v>-8.4364872974594923E-3</v>
      </c>
    </row>
    <row r="213" spans="1:26" ht="15.75" thickBot="1" x14ac:dyDescent="0.3">
      <c r="A213" s="157" t="s">
        <v>99</v>
      </c>
      <c r="B213" s="153"/>
      <c r="C213" s="153"/>
      <c r="D213" s="153"/>
      <c r="E213" s="154"/>
      <c r="F213" s="155">
        <v>6250</v>
      </c>
      <c r="G213" s="156"/>
      <c r="H213" s="34">
        <v>0</v>
      </c>
      <c r="I213" s="6">
        <v>0</v>
      </c>
      <c r="J213" s="28">
        <v>0</v>
      </c>
      <c r="K213" s="6">
        <v>0</v>
      </c>
      <c r="L213" s="6">
        <v>0</v>
      </c>
      <c r="M213" s="6">
        <v>0</v>
      </c>
      <c r="N213" s="97">
        <v>0</v>
      </c>
      <c r="O213" s="6">
        <v>0</v>
      </c>
      <c r="P213" s="6">
        <v>0</v>
      </c>
      <c r="Q213" s="6">
        <v>0</v>
      </c>
      <c r="R213" s="6">
        <v>0</v>
      </c>
      <c r="S213" s="22">
        <v>0</v>
      </c>
      <c r="T213" s="6">
        <v>0</v>
      </c>
      <c r="U213" s="73">
        <f t="shared" si="19"/>
        <v>0</v>
      </c>
      <c r="V213" s="73">
        <f t="shared" si="20"/>
        <v>0</v>
      </c>
      <c r="W213" s="73">
        <f t="shared" si="21"/>
        <v>0</v>
      </c>
      <c r="X213" s="73">
        <f t="shared" si="22"/>
        <v>0</v>
      </c>
      <c r="Y213" s="116">
        <f t="shared" si="23"/>
        <v>0</v>
      </c>
      <c r="Z213" s="115">
        <f t="shared" si="24"/>
        <v>0</v>
      </c>
    </row>
    <row r="214" spans="1:26" ht="15.75" thickBot="1" x14ac:dyDescent="0.3">
      <c r="A214" s="158" t="s">
        <v>32</v>
      </c>
      <c r="B214" s="159"/>
      <c r="C214" s="159"/>
      <c r="D214" s="159"/>
      <c r="E214" s="160"/>
      <c r="F214" s="161">
        <f>SUM(F202:G213)</f>
        <v>500000</v>
      </c>
      <c r="G214" s="150"/>
      <c r="H214" s="11">
        <f t="shared" ref="H214:Q214" si="25">SUM(H202:H213)</f>
        <v>18100</v>
      </c>
      <c r="I214" s="12">
        <f t="shared" si="25"/>
        <v>0</v>
      </c>
      <c r="J214" s="12">
        <f t="shared" si="25"/>
        <v>0</v>
      </c>
      <c r="K214" s="12">
        <f t="shared" si="25"/>
        <v>8482.68</v>
      </c>
      <c r="L214" s="12">
        <f t="shared" si="25"/>
        <v>0</v>
      </c>
      <c r="M214" s="12">
        <f t="shared" si="25"/>
        <v>0</v>
      </c>
      <c r="N214" s="104">
        <f t="shared" si="25"/>
        <v>54300</v>
      </c>
      <c r="O214" s="12">
        <f t="shared" si="25"/>
        <v>0</v>
      </c>
      <c r="P214" s="12">
        <f t="shared" si="25"/>
        <v>0</v>
      </c>
      <c r="Q214" s="12">
        <f t="shared" si="25"/>
        <v>26039.13</v>
      </c>
      <c r="R214" s="46">
        <v>0</v>
      </c>
      <c r="S214" s="32">
        <v>0</v>
      </c>
      <c r="T214" s="121">
        <f>+Q214/F214</f>
        <v>5.2078260000000001E-2</v>
      </c>
      <c r="U214" s="73">
        <f t="shared" si="19"/>
        <v>54300</v>
      </c>
      <c r="V214" s="73">
        <f t="shared" si="20"/>
        <v>0</v>
      </c>
      <c r="W214" s="73">
        <f t="shared" si="21"/>
        <v>26039.13</v>
      </c>
      <c r="X214" s="73">
        <f t="shared" si="22"/>
        <v>0</v>
      </c>
      <c r="Y214" s="116">
        <f t="shared" si="23"/>
        <v>5.2078260000000001E-2</v>
      </c>
      <c r="Z214" s="115">
        <f>+T214-Y214</f>
        <v>0</v>
      </c>
    </row>
    <row r="215" spans="1:26" ht="15.75" thickBot="1" x14ac:dyDescent="0.3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107"/>
      <c r="O215" s="41"/>
      <c r="P215" s="41"/>
      <c r="Q215" s="41"/>
      <c r="R215" s="41"/>
      <c r="S215" s="41"/>
      <c r="T215" s="122"/>
    </row>
    <row r="216" spans="1:26" ht="15.75" thickBot="1" x14ac:dyDescent="0.3">
      <c r="A216" s="162" t="s">
        <v>44</v>
      </c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</row>
    <row r="217" spans="1:26" ht="15.75" thickBot="1" x14ac:dyDescent="0.3">
      <c r="A217" s="145"/>
      <c r="B217" s="145"/>
      <c r="C217" s="162" t="s">
        <v>17</v>
      </c>
      <c r="D217" s="145"/>
      <c r="E217" s="145"/>
      <c r="F217" s="145"/>
      <c r="G217" s="145"/>
      <c r="H217" s="145"/>
      <c r="I217" s="162" t="s">
        <v>45</v>
      </c>
      <c r="J217" s="145"/>
      <c r="K217" s="145"/>
      <c r="L217" s="145"/>
      <c r="M217" s="145"/>
      <c r="N217" s="145"/>
      <c r="O217" s="162" t="s">
        <v>19</v>
      </c>
      <c r="P217" s="145"/>
      <c r="Q217" s="145"/>
      <c r="R217" s="145"/>
      <c r="S217" s="145"/>
      <c r="T217" s="145"/>
    </row>
    <row r="218" spans="1:26" ht="15.75" thickBot="1" x14ac:dyDescent="0.3">
      <c r="A218" s="145"/>
      <c r="B218" s="145"/>
      <c r="C218" s="162" t="s">
        <v>36</v>
      </c>
      <c r="D218" s="145"/>
      <c r="E218" s="162" t="s">
        <v>37</v>
      </c>
      <c r="F218" s="145"/>
      <c r="G218" s="162" t="s">
        <v>38</v>
      </c>
      <c r="H218" s="145"/>
      <c r="I218" s="162" t="s">
        <v>36</v>
      </c>
      <c r="J218" s="145"/>
      <c r="K218" s="162" t="s">
        <v>37</v>
      </c>
      <c r="L218" s="145"/>
      <c r="M218" s="162" t="s">
        <v>38</v>
      </c>
      <c r="N218" s="145"/>
      <c r="O218" s="162" t="s">
        <v>36</v>
      </c>
      <c r="P218" s="145"/>
      <c r="Q218" s="162" t="s">
        <v>37</v>
      </c>
      <c r="R218" s="145"/>
      <c r="S218" s="162" t="s">
        <v>38</v>
      </c>
      <c r="T218" s="145"/>
    </row>
    <row r="219" spans="1:26" ht="15.75" thickBot="1" x14ac:dyDescent="0.3">
      <c r="A219" s="144" t="s">
        <v>46</v>
      </c>
      <c r="B219" s="145"/>
      <c r="C219" s="146">
        <v>500000</v>
      </c>
      <c r="D219" s="145"/>
      <c r="E219" s="146">
        <v>0</v>
      </c>
      <c r="F219" s="145"/>
      <c r="G219" s="146"/>
      <c r="H219" s="145"/>
      <c r="I219" s="146">
        <f>SUM(K214)</f>
        <v>8482.68</v>
      </c>
      <c r="J219" s="145"/>
      <c r="K219" s="146"/>
      <c r="L219" s="145"/>
      <c r="M219" s="146"/>
      <c r="N219" s="145"/>
      <c r="O219" s="146">
        <f>SUM(Q214)</f>
        <v>26039.13</v>
      </c>
      <c r="P219" s="145"/>
      <c r="Q219" s="147"/>
      <c r="R219" s="145"/>
      <c r="S219" s="146"/>
      <c r="T219" s="145"/>
    </row>
    <row r="220" spans="1:26" ht="15.75" thickBot="1" x14ac:dyDescent="0.3">
      <c r="A220" s="144" t="s">
        <v>47</v>
      </c>
      <c r="B220" s="145"/>
      <c r="C220" s="146">
        <v>0</v>
      </c>
      <c r="D220" s="145"/>
      <c r="E220" s="146">
        <v>0</v>
      </c>
      <c r="F220" s="145"/>
      <c r="G220" s="146"/>
      <c r="H220" s="145"/>
      <c r="I220" s="146">
        <v>0</v>
      </c>
      <c r="J220" s="145"/>
      <c r="K220" s="146"/>
      <c r="L220" s="145"/>
      <c r="M220" s="146"/>
      <c r="N220" s="145"/>
      <c r="O220" s="146">
        <v>0</v>
      </c>
      <c r="P220" s="145"/>
      <c r="Q220" s="146"/>
      <c r="R220" s="145"/>
      <c r="S220" s="146"/>
      <c r="T220" s="145"/>
    </row>
    <row r="221" spans="1:26" ht="15.75" thickBot="1" x14ac:dyDescent="0.3">
      <c r="A221" s="144" t="s">
        <v>32</v>
      </c>
      <c r="B221" s="145"/>
      <c r="C221" s="146">
        <f>SUM(C219,C220)</f>
        <v>500000</v>
      </c>
      <c r="D221" s="145"/>
      <c r="E221" s="38"/>
      <c r="F221" s="38"/>
      <c r="G221" s="146"/>
      <c r="H221" s="145"/>
      <c r="I221" s="146">
        <f>SUM(I219,I220)</f>
        <v>8482.68</v>
      </c>
      <c r="J221" s="145"/>
      <c r="K221" s="147"/>
      <c r="L221" s="145"/>
      <c r="M221" s="146"/>
      <c r="N221" s="145"/>
      <c r="O221" s="146">
        <f>SUM(O219,O220)</f>
        <v>26039.13</v>
      </c>
      <c r="P221" s="145"/>
      <c r="Q221" s="147"/>
      <c r="R221" s="145"/>
      <c r="S221" s="146"/>
      <c r="T221" s="145"/>
    </row>
    <row r="222" spans="1:26" ht="15.75" thickBot="1" x14ac:dyDescent="0.3">
      <c r="A222" s="41"/>
      <c r="B222" s="41"/>
      <c r="C222" s="41"/>
      <c r="D222" s="41"/>
      <c r="E222" s="40"/>
      <c r="F222" s="40"/>
      <c r="G222" s="40"/>
      <c r="H222" s="40"/>
      <c r="I222" s="40"/>
      <c r="J222" s="40"/>
      <c r="K222" s="40"/>
      <c r="L222" s="40"/>
      <c r="M222" s="40"/>
      <c r="N222" s="109"/>
      <c r="O222" s="40"/>
      <c r="P222" s="40"/>
      <c r="Q222" s="40"/>
      <c r="R222" s="40"/>
      <c r="S222" s="40"/>
      <c r="T222" s="40"/>
    </row>
    <row r="223" spans="1:26" ht="15.75" thickBot="1" x14ac:dyDescent="0.3">
      <c r="A223" s="148" t="s">
        <v>48</v>
      </c>
      <c r="B223" s="149"/>
      <c r="C223" s="149"/>
      <c r="D223" s="150"/>
      <c r="E223" s="25"/>
      <c r="F223" s="39"/>
      <c r="G223" s="39"/>
      <c r="H223" s="39"/>
      <c r="I223" s="39"/>
      <c r="J223" s="39"/>
      <c r="K223" s="39"/>
      <c r="L223" s="39"/>
      <c r="M223" s="39"/>
      <c r="N223" s="106"/>
      <c r="O223" s="39"/>
      <c r="P223" s="39"/>
      <c r="Q223" s="39"/>
      <c r="R223" s="39"/>
      <c r="S223" s="39"/>
      <c r="T223" s="39"/>
    </row>
    <row r="224" spans="1:26" ht="15.75" thickBot="1" x14ac:dyDescent="0.3">
      <c r="A224" s="151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50"/>
    </row>
    <row r="225" spans="1:20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109"/>
      <c r="O225" s="40"/>
      <c r="P225" s="40"/>
      <c r="Q225" s="40"/>
      <c r="R225" s="40"/>
      <c r="S225" s="40"/>
      <c r="T225" s="40"/>
    </row>
    <row r="226" spans="1:20" x14ac:dyDescent="0.25">
      <c r="A226" s="139" t="s">
        <v>49</v>
      </c>
      <c r="B226" s="140"/>
      <c r="C226" s="140"/>
      <c r="D226" s="140"/>
      <c r="E226" s="140"/>
      <c r="F226" s="140"/>
      <c r="G226" s="38"/>
      <c r="H226" s="38"/>
      <c r="I226" s="139" t="s">
        <v>50</v>
      </c>
      <c r="J226" s="140"/>
      <c r="K226" s="140"/>
      <c r="L226" s="140"/>
      <c r="M226" s="140"/>
      <c r="N226" s="140"/>
      <c r="O226" s="38"/>
      <c r="P226" s="38"/>
      <c r="Q226" s="139" t="s">
        <v>51</v>
      </c>
      <c r="R226" s="140"/>
      <c r="S226" s="140"/>
      <c r="T226" s="140"/>
    </row>
    <row r="227" spans="1:20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O227" s="38"/>
      <c r="P227" s="38"/>
      <c r="Q227" s="38"/>
      <c r="R227" s="38"/>
      <c r="S227" s="38"/>
      <c r="T227" s="38"/>
    </row>
    <row r="228" spans="1:20" x14ac:dyDescent="0.25">
      <c r="A228" s="141"/>
      <c r="B228" s="140"/>
      <c r="C228" s="140"/>
      <c r="D228" s="140"/>
      <c r="E228" s="140"/>
      <c r="F228" s="140"/>
      <c r="G228" s="38"/>
      <c r="H228" s="38"/>
      <c r="I228" s="143"/>
      <c r="J228" s="140"/>
      <c r="K228" s="140"/>
      <c r="L228" s="140"/>
      <c r="M228" s="140"/>
      <c r="N228" s="140"/>
      <c r="O228" s="38"/>
      <c r="P228" s="38"/>
      <c r="Q228" s="143"/>
      <c r="R228" s="140"/>
      <c r="S228" s="140"/>
      <c r="T228" s="140"/>
    </row>
    <row r="229" spans="1:20" x14ac:dyDescent="0.25">
      <c r="A229" s="140"/>
      <c r="B229" s="140"/>
      <c r="C229" s="140"/>
      <c r="D229" s="140"/>
      <c r="E229" s="140"/>
      <c r="F229" s="140"/>
      <c r="G229" s="38"/>
      <c r="H229" s="38"/>
      <c r="I229" s="140"/>
      <c r="J229" s="140"/>
      <c r="K229" s="140"/>
      <c r="L229" s="140"/>
      <c r="M229" s="140"/>
      <c r="N229" s="140"/>
      <c r="O229" s="38"/>
      <c r="P229" s="38"/>
      <c r="Q229" s="140"/>
      <c r="R229" s="140"/>
      <c r="S229" s="140"/>
      <c r="T229" s="140"/>
    </row>
    <row r="230" spans="1:20" x14ac:dyDescent="0.25">
      <c r="A230" s="140"/>
      <c r="B230" s="140"/>
      <c r="C230" s="140"/>
      <c r="D230" s="140"/>
      <c r="E230" s="140"/>
      <c r="F230" s="140"/>
      <c r="G230" s="38"/>
      <c r="H230" s="38"/>
      <c r="I230" s="140"/>
      <c r="J230" s="140"/>
      <c r="K230" s="140"/>
      <c r="L230" s="140"/>
      <c r="M230" s="140"/>
      <c r="N230" s="140"/>
      <c r="O230" s="38"/>
      <c r="P230" s="38"/>
      <c r="Q230" s="140"/>
      <c r="R230" s="140"/>
      <c r="S230" s="140"/>
      <c r="T230" s="140"/>
    </row>
    <row r="231" spans="1:20" ht="15.75" thickBot="1" x14ac:dyDescent="0.3">
      <c r="A231" s="142"/>
      <c r="B231" s="142"/>
      <c r="C231" s="142"/>
      <c r="D231" s="142"/>
      <c r="E231" s="142"/>
      <c r="F231" s="142"/>
      <c r="G231" s="38"/>
      <c r="H231" s="38"/>
      <c r="I231" s="142"/>
      <c r="J231" s="142"/>
      <c r="K231" s="142"/>
      <c r="L231" s="142"/>
      <c r="M231" s="142"/>
      <c r="N231" s="142"/>
      <c r="O231" s="38"/>
      <c r="P231" s="38"/>
      <c r="Q231" s="142"/>
      <c r="R231" s="142"/>
      <c r="S231" s="142"/>
      <c r="T231" s="142"/>
    </row>
    <row r="232" spans="1:20" x14ac:dyDescent="0.25">
      <c r="A232" s="136" t="s">
        <v>90</v>
      </c>
      <c r="B232" s="137"/>
      <c r="C232" s="137"/>
      <c r="D232" s="137"/>
      <c r="E232" s="137"/>
      <c r="F232" s="137"/>
      <c r="G232" s="38"/>
      <c r="H232" s="38"/>
      <c r="I232" s="138" t="s">
        <v>57</v>
      </c>
      <c r="J232" s="137"/>
      <c r="K232" s="137"/>
      <c r="L232" s="137"/>
      <c r="M232" s="137"/>
      <c r="N232" s="137"/>
      <c r="O232" s="38"/>
      <c r="P232" s="38"/>
      <c r="Q232" s="138" t="s">
        <v>76</v>
      </c>
      <c r="R232" s="137"/>
      <c r="S232" s="137"/>
      <c r="T232" s="137"/>
    </row>
    <row r="233" spans="1:20" x14ac:dyDescent="0.25">
      <c r="A233" s="135" t="s">
        <v>41</v>
      </c>
      <c r="B233" s="135"/>
      <c r="C233" s="135"/>
      <c r="D233" s="135"/>
      <c r="E233" s="135"/>
      <c r="F233" s="135"/>
      <c r="G233" s="38"/>
      <c r="H233" s="38"/>
      <c r="I233" s="135" t="s">
        <v>59</v>
      </c>
      <c r="J233" s="135"/>
      <c r="K233" s="135"/>
      <c r="L233" s="135"/>
      <c r="M233" s="135"/>
      <c r="N233" s="135"/>
      <c r="O233" s="38"/>
      <c r="P233" s="38"/>
      <c r="Q233" s="135" t="s">
        <v>60</v>
      </c>
      <c r="R233" s="135"/>
      <c r="S233" s="135"/>
      <c r="T233" s="135"/>
    </row>
    <row r="234" spans="1:20" x14ac:dyDescent="0.25">
      <c r="A234" s="38"/>
      <c r="B234" s="38"/>
      <c r="C234" s="38"/>
      <c r="D234" s="38"/>
      <c r="E234" s="38"/>
      <c r="F234" s="38"/>
      <c r="G234" s="38"/>
      <c r="H234" s="38"/>
      <c r="I234" s="135" t="s">
        <v>61</v>
      </c>
      <c r="J234" s="135"/>
      <c r="K234" s="135"/>
      <c r="L234" s="135"/>
      <c r="M234" s="135"/>
      <c r="N234" s="135"/>
      <c r="O234" s="38"/>
      <c r="P234" s="38"/>
      <c r="Q234" s="135" t="s">
        <v>61</v>
      </c>
      <c r="R234" s="135"/>
      <c r="S234" s="135"/>
      <c r="T234" s="135"/>
    </row>
    <row r="235" spans="1:20" x14ac:dyDescent="0.25">
      <c r="A235" s="38"/>
      <c r="B235" s="38"/>
      <c r="C235" s="38"/>
      <c r="D235" s="38"/>
      <c r="E235" s="38"/>
      <c r="F235" s="38"/>
      <c r="G235" s="38"/>
      <c r="H235" s="38"/>
      <c r="I235" s="139" t="s">
        <v>52</v>
      </c>
      <c r="J235" s="140"/>
      <c r="K235" s="140"/>
      <c r="L235" s="140"/>
      <c r="M235" s="140"/>
      <c r="N235" s="140"/>
      <c r="O235" s="38"/>
      <c r="P235" s="38"/>
      <c r="Q235" s="38"/>
      <c r="R235" s="38"/>
      <c r="S235" s="38"/>
      <c r="T235" s="38"/>
    </row>
    <row r="236" spans="1:20" x14ac:dyDescent="0.25">
      <c r="A236" s="139" t="s">
        <v>53</v>
      </c>
      <c r="B236" s="140"/>
      <c r="C236" s="140"/>
      <c r="D236" s="140"/>
      <c r="E236" s="140"/>
      <c r="F236" s="140"/>
      <c r="G236" s="38"/>
      <c r="H236" s="38"/>
      <c r="I236" s="139" t="s">
        <v>54</v>
      </c>
      <c r="J236" s="140"/>
      <c r="K236" s="140"/>
      <c r="L236" s="140"/>
      <c r="M236" s="140"/>
      <c r="N236" s="140"/>
      <c r="O236" s="38"/>
      <c r="P236" s="38"/>
      <c r="Q236" s="139" t="s">
        <v>55</v>
      </c>
      <c r="R236" s="140"/>
      <c r="S236" s="140"/>
      <c r="T236" s="140"/>
    </row>
    <row r="237" spans="1:20" x14ac:dyDescent="0.25">
      <c r="A237" s="141"/>
      <c r="B237" s="140"/>
      <c r="C237" s="140"/>
      <c r="D237" s="140"/>
      <c r="E237" s="140"/>
      <c r="F237" s="140"/>
      <c r="G237" s="38"/>
      <c r="H237" s="38"/>
      <c r="I237" s="143"/>
      <c r="J237" s="140"/>
      <c r="K237" s="140"/>
      <c r="L237" s="140"/>
      <c r="M237" s="140"/>
      <c r="N237" s="140"/>
      <c r="O237" s="38"/>
      <c r="P237" s="38"/>
      <c r="Q237" s="143"/>
      <c r="R237" s="140"/>
      <c r="S237" s="140"/>
      <c r="T237" s="140"/>
    </row>
    <row r="238" spans="1:20" x14ac:dyDescent="0.25">
      <c r="A238" s="140"/>
      <c r="B238" s="140"/>
      <c r="C238" s="140"/>
      <c r="D238" s="140"/>
      <c r="E238" s="140"/>
      <c r="F238" s="140"/>
      <c r="G238" s="38"/>
      <c r="H238" s="38"/>
      <c r="I238" s="140"/>
      <c r="J238" s="140"/>
      <c r="K238" s="140"/>
      <c r="L238" s="140"/>
      <c r="M238" s="140"/>
      <c r="N238" s="140"/>
      <c r="O238" s="38"/>
      <c r="P238" s="38"/>
      <c r="Q238" s="140"/>
      <c r="R238" s="140"/>
      <c r="S238" s="140"/>
      <c r="T238" s="140"/>
    </row>
    <row r="239" spans="1:20" x14ac:dyDescent="0.25">
      <c r="A239" s="140"/>
      <c r="B239" s="140"/>
      <c r="C239" s="140"/>
      <c r="D239" s="140"/>
      <c r="E239" s="140"/>
      <c r="F239" s="140"/>
      <c r="G239" s="38"/>
      <c r="H239" s="38"/>
      <c r="I239" s="140"/>
      <c r="J239" s="140"/>
      <c r="K239" s="140"/>
      <c r="L239" s="140"/>
      <c r="M239" s="140"/>
      <c r="N239" s="140"/>
      <c r="O239" s="38"/>
      <c r="P239" s="38"/>
      <c r="Q239" s="140"/>
      <c r="R239" s="140"/>
      <c r="S239" s="140"/>
      <c r="T239" s="140"/>
    </row>
    <row r="240" spans="1:20" ht="15.75" thickBot="1" x14ac:dyDescent="0.3">
      <c r="A240" s="142"/>
      <c r="B240" s="142"/>
      <c r="C240" s="142"/>
      <c r="D240" s="142"/>
      <c r="E240" s="142"/>
      <c r="F240" s="142"/>
      <c r="G240" s="38"/>
      <c r="H240" s="38"/>
      <c r="I240" s="142"/>
      <c r="J240" s="142"/>
      <c r="K240" s="142"/>
      <c r="L240" s="142"/>
      <c r="M240" s="142"/>
      <c r="N240" s="142"/>
      <c r="O240" s="38"/>
      <c r="P240" s="38"/>
      <c r="Q240" s="142"/>
      <c r="R240" s="142"/>
      <c r="S240" s="142"/>
      <c r="T240" s="142"/>
    </row>
    <row r="241" spans="1:21" x14ac:dyDescent="0.25">
      <c r="A241" s="136" t="s">
        <v>62</v>
      </c>
      <c r="B241" s="137"/>
      <c r="C241" s="137"/>
      <c r="D241" s="137"/>
      <c r="E241" s="137"/>
      <c r="F241" s="137"/>
      <c r="G241" s="38"/>
      <c r="H241" s="38"/>
      <c r="I241" s="136" t="s">
        <v>63</v>
      </c>
      <c r="J241" s="137"/>
      <c r="K241" s="137"/>
      <c r="L241" s="137"/>
      <c r="M241" s="137"/>
      <c r="N241" s="137"/>
      <c r="O241" s="38"/>
      <c r="P241" s="38"/>
      <c r="Q241" s="136" t="s">
        <v>64</v>
      </c>
      <c r="R241" s="137"/>
      <c r="S241" s="137"/>
      <c r="T241" s="137"/>
    </row>
    <row r="242" spans="1:21" x14ac:dyDescent="0.25">
      <c r="A242" s="135" t="s">
        <v>65</v>
      </c>
      <c r="B242" s="135"/>
      <c r="C242" s="135"/>
      <c r="D242" s="135"/>
      <c r="E242" s="135"/>
      <c r="F242" s="135"/>
      <c r="G242" s="38"/>
      <c r="H242" s="38"/>
      <c r="I242" s="135" t="s">
        <v>66</v>
      </c>
      <c r="J242" s="135"/>
      <c r="K242" s="135"/>
      <c r="L242" s="135"/>
      <c r="M242" s="135"/>
      <c r="N242" s="135"/>
      <c r="O242" s="38"/>
      <c r="P242" s="38"/>
      <c r="Q242" s="135" t="s">
        <v>67</v>
      </c>
      <c r="R242" s="135"/>
      <c r="S242" s="135"/>
      <c r="T242" s="135"/>
    </row>
    <row r="243" spans="1:21" x14ac:dyDescent="0.25">
      <c r="A243" s="135" t="s">
        <v>68</v>
      </c>
      <c r="B243" s="135"/>
      <c r="C243" s="135"/>
      <c r="D243" s="135"/>
      <c r="E243" s="135"/>
      <c r="F243" s="135"/>
      <c r="G243" s="38"/>
      <c r="H243" s="38"/>
      <c r="I243" s="135" t="s">
        <v>69</v>
      </c>
      <c r="J243" s="135"/>
      <c r="K243" s="135"/>
      <c r="L243" s="135"/>
      <c r="M243" s="135"/>
      <c r="N243" s="135"/>
      <c r="O243" s="38"/>
      <c r="P243" s="38"/>
      <c r="Q243" s="135" t="s">
        <v>70</v>
      </c>
      <c r="R243" s="135"/>
      <c r="S243" s="135"/>
      <c r="T243" s="135"/>
    </row>
    <row r="244" spans="1:21" x14ac:dyDescent="0.25">
      <c r="A244" s="227" t="s">
        <v>56</v>
      </c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</row>
    <row r="246" spans="1:21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O246" s="38"/>
      <c r="P246" s="38"/>
      <c r="Q246" s="38"/>
      <c r="R246" s="38"/>
      <c r="S246" s="38"/>
      <c r="T246" s="38"/>
    </row>
    <row r="247" spans="1:21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O247" s="38"/>
      <c r="P247" s="38"/>
      <c r="Q247" s="38"/>
      <c r="R247" s="38"/>
      <c r="S247" s="38"/>
      <c r="T247" s="38"/>
    </row>
    <row r="248" spans="1:21" s="52" customFormat="1" x14ac:dyDescent="0.25">
      <c r="N248" s="102"/>
    </row>
    <row r="249" spans="1:21" s="52" customFormat="1" x14ac:dyDescent="0.25">
      <c r="N249" s="102"/>
    </row>
    <row r="251" spans="1:21" ht="26.25" x14ac:dyDescent="0.4">
      <c r="A251" s="208" t="s">
        <v>0</v>
      </c>
      <c r="B251" s="208"/>
      <c r="C251" s="208"/>
      <c r="D251" s="208"/>
      <c r="E251" s="208"/>
      <c r="F251" s="208"/>
      <c r="G251" s="208"/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67"/>
    </row>
    <row r="252" spans="1:21" ht="15.75" thickBot="1" x14ac:dyDescent="0.3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105"/>
      <c r="O252" s="43"/>
      <c r="P252" s="43"/>
      <c r="Q252" s="43"/>
      <c r="R252" s="43"/>
      <c r="S252" s="43"/>
      <c r="T252" s="43"/>
    </row>
    <row r="253" spans="1:21" ht="15" customHeight="1" x14ac:dyDescent="0.25">
      <c r="A253" s="209" t="s">
        <v>1</v>
      </c>
      <c r="B253" s="210"/>
      <c r="C253" s="210"/>
      <c r="D253" s="210"/>
      <c r="E253" s="210"/>
      <c r="F253" s="211" t="s">
        <v>131</v>
      </c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2"/>
    </row>
    <row r="254" spans="1:21" x14ac:dyDescent="0.25">
      <c r="A254" s="194" t="s">
        <v>2</v>
      </c>
      <c r="B254" s="195"/>
      <c r="C254" s="195"/>
      <c r="D254" s="195"/>
      <c r="E254" s="195"/>
      <c r="F254" s="213" t="s">
        <v>75</v>
      </c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4"/>
    </row>
    <row r="255" spans="1:21" x14ac:dyDescent="0.25">
      <c r="A255" s="194" t="s">
        <v>3</v>
      </c>
      <c r="B255" s="195"/>
      <c r="C255" s="195"/>
      <c r="D255" s="195"/>
      <c r="E255" s="195"/>
      <c r="F255" s="215" t="s">
        <v>4</v>
      </c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15"/>
      <c r="T255" s="216"/>
    </row>
    <row r="256" spans="1:21" x14ac:dyDescent="0.25">
      <c r="A256" s="194" t="s">
        <v>5</v>
      </c>
      <c r="B256" s="195"/>
      <c r="C256" s="195"/>
      <c r="D256" s="195"/>
      <c r="E256" s="195"/>
      <c r="F256" s="215" t="s">
        <v>6</v>
      </c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15"/>
      <c r="T256" s="216"/>
    </row>
    <row r="257" spans="1:27" x14ac:dyDescent="0.25">
      <c r="A257" s="194" t="s">
        <v>7</v>
      </c>
      <c r="B257" s="195"/>
      <c r="C257" s="195"/>
      <c r="D257" s="195"/>
      <c r="E257" s="195"/>
      <c r="F257" s="217" t="s">
        <v>8</v>
      </c>
      <c r="G257" s="215"/>
      <c r="H257" s="218">
        <v>500000</v>
      </c>
      <c r="I257" s="219"/>
      <c r="J257" s="219"/>
      <c r="K257" s="219"/>
      <c r="L257" s="219"/>
      <c r="M257" s="45" t="s">
        <v>9</v>
      </c>
      <c r="N257" s="220">
        <v>0</v>
      </c>
      <c r="O257" s="215"/>
      <c r="P257" s="215"/>
      <c r="Q257" s="217" t="s">
        <v>10</v>
      </c>
      <c r="R257" s="217"/>
      <c r="S257" s="217"/>
      <c r="T257" s="221"/>
    </row>
    <row r="258" spans="1:27" x14ac:dyDescent="0.25">
      <c r="A258" s="194" t="s">
        <v>11</v>
      </c>
      <c r="B258" s="195"/>
      <c r="C258" s="195"/>
      <c r="D258" s="195"/>
      <c r="E258" s="195"/>
      <c r="F258" s="217" t="s">
        <v>8</v>
      </c>
      <c r="G258" s="215"/>
      <c r="H258" s="224">
        <v>0</v>
      </c>
      <c r="I258" s="215"/>
      <c r="J258" s="215"/>
      <c r="K258" s="215"/>
      <c r="L258" s="215"/>
      <c r="M258" s="45" t="s">
        <v>9</v>
      </c>
      <c r="N258" s="224">
        <v>0</v>
      </c>
      <c r="O258" s="215"/>
      <c r="P258" s="215"/>
      <c r="Q258" s="225">
        <v>0</v>
      </c>
      <c r="R258" s="225"/>
      <c r="S258" s="225"/>
      <c r="T258" s="226"/>
    </row>
    <row r="259" spans="1:27" x14ac:dyDescent="0.25">
      <c r="A259" s="194" t="s">
        <v>12</v>
      </c>
      <c r="B259" s="195"/>
      <c r="C259" s="195"/>
      <c r="D259" s="195"/>
      <c r="E259" s="195"/>
      <c r="F259" s="196" t="s">
        <v>105</v>
      </c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7"/>
    </row>
    <row r="260" spans="1:27" ht="15.75" thickBot="1" x14ac:dyDescent="0.3">
      <c r="A260" s="198" t="s">
        <v>13</v>
      </c>
      <c r="B260" s="199"/>
      <c r="C260" s="199"/>
      <c r="D260" s="199"/>
      <c r="E260" s="199"/>
      <c r="F260" s="200" t="s">
        <v>89</v>
      </c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1"/>
    </row>
    <row r="261" spans="1:27" ht="15.75" thickBot="1" x14ac:dyDescent="0.3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106"/>
      <c r="O261" s="39"/>
      <c r="P261" s="39"/>
      <c r="Q261" s="39"/>
      <c r="R261" s="39"/>
      <c r="S261" s="39"/>
      <c r="T261" s="39"/>
    </row>
    <row r="262" spans="1:27" ht="15.75" thickBot="1" x14ac:dyDescent="0.3">
      <c r="A262" s="162" t="s">
        <v>14</v>
      </c>
      <c r="B262" s="145"/>
      <c r="C262" s="145"/>
      <c r="D262" s="162" t="s">
        <v>15</v>
      </c>
      <c r="E262" s="145"/>
      <c r="F262" s="162" t="s">
        <v>16</v>
      </c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</row>
    <row r="263" spans="1:27" ht="15.75" thickBot="1" x14ac:dyDescent="0.3">
      <c r="A263" s="145"/>
      <c r="B263" s="145"/>
      <c r="C263" s="145"/>
      <c r="D263" s="145"/>
      <c r="E263" s="145"/>
      <c r="F263" s="164" t="s">
        <v>17</v>
      </c>
      <c r="G263" s="145"/>
      <c r="H263" s="162" t="s">
        <v>18</v>
      </c>
      <c r="I263" s="145"/>
      <c r="J263" s="145"/>
      <c r="K263" s="145"/>
      <c r="L263" s="145"/>
      <c r="M263" s="145"/>
      <c r="N263" s="162" t="s">
        <v>19</v>
      </c>
      <c r="O263" s="145"/>
      <c r="P263" s="145"/>
      <c r="Q263" s="145"/>
      <c r="R263" s="145"/>
      <c r="S263" s="145"/>
      <c r="T263" s="145"/>
    </row>
    <row r="264" spans="1:27" ht="15.75" thickBot="1" x14ac:dyDescent="0.3">
      <c r="A264" s="145"/>
      <c r="B264" s="145"/>
      <c r="C264" s="145"/>
      <c r="D264" s="145"/>
      <c r="E264" s="145"/>
      <c r="F264" s="145"/>
      <c r="G264" s="145"/>
      <c r="H264" s="162" t="s">
        <v>20</v>
      </c>
      <c r="I264" s="145"/>
      <c r="J264" s="145"/>
      <c r="K264" s="162" t="s">
        <v>21</v>
      </c>
      <c r="L264" s="145"/>
      <c r="M264" s="145"/>
      <c r="N264" s="162" t="s">
        <v>20</v>
      </c>
      <c r="O264" s="145"/>
      <c r="P264" s="145"/>
      <c r="Q264" s="162" t="s">
        <v>21</v>
      </c>
      <c r="R264" s="145"/>
      <c r="S264" s="145"/>
      <c r="T264" s="164" t="s">
        <v>22</v>
      </c>
      <c r="U264" s="233" t="s">
        <v>120</v>
      </c>
      <c r="V264" s="234"/>
      <c r="W264" s="233" t="s">
        <v>121</v>
      </c>
      <c r="X264" s="234"/>
      <c r="Y264" s="233" t="s">
        <v>122</v>
      </c>
      <c r="Z264" s="234"/>
    </row>
    <row r="265" spans="1:27" ht="15.75" thickBot="1" x14ac:dyDescent="0.3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233"/>
      <c r="V265" s="234"/>
      <c r="W265" s="233"/>
      <c r="X265" s="234"/>
      <c r="Y265" s="233"/>
      <c r="Z265" s="234"/>
    </row>
    <row r="266" spans="1:27" x14ac:dyDescent="0.25">
      <c r="A266" s="202" t="s">
        <v>23</v>
      </c>
      <c r="B266" s="203"/>
      <c r="C266" s="204"/>
      <c r="D266" s="205"/>
      <c r="E266" s="206"/>
      <c r="F266" s="205"/>
      <c r="G266" s="206"/>
      <c r="H266" s="205"/>
      <c r="I266" s="207"/>
      <c r="J266" s="206"/>
      <c r="K266" s="205"/>
      <c r="L266" s="207"/>
      <c r="M266" s="206"/>
      <c r="N266" s="205"/>
      <c r="O266" s="207"/>
      <c r="P266" s="206"/>
      <c r="Q266" s="205"/>
      <c r="R266" s="207"/>
      <c r="S266" s="206"/>
      <c r="T266" s="44"/>
      <c r="U266" s="112"/>
      <c r="V266" s="112"/>
      <c r="W266" s="112"/>
      <c r="X266" s="112"/>
      <c r="Y266" s="112"/>
      <c r="Z266" s="112"/>
    </row>
    <row r="267" spans="1:27" x14ac:dyDescent="0.25">
      <c r="A267" s="152" t="s">
        <v>24</v>
      </c>
      <c r="B267" s="140"/>
      <c r="C267" s="154"/>
      <c r="D267" s="178" t="s">
        <v>25</v>
      </c>
      <c r="E267" s="190"/>
      <c r="F267" s="183">
        <v>531</v>
      </c>
      <c r="G267" s="190"/>
      <c r="H267" s="183">
        <v>531</v>
      </c>
      <c r="I267" s="193"/>
      <c r="J267" s="190"/>
      <c r="K267" s="183">
        <v>531</v>
      </c>
      <c r="L267" s="193"/>
      <c r="M267" s="190"/>
      <c r="N267" s="183">
        <v>531</v>
      </c>
      <c r="O267" s="193"/>
      <c r="P267" s="190"/>
      <c r="Q267" s="183">
        <v>531</v>
      </c>
      <c r="R267" s="193"/>
      <c r="S267" s="190"/>
      <c r="T267" s="6">
        <v>100</v>
      </c>
      <c r="U267" s="73"/>
      <c r="V267" s="112"/>
      <c r="W267" s="112"/>
      <c r="X267" s="112"/>
      <c r="Y267" s="75"/>
      <c r="Z267" s="112"/>
    </row>
    <row r="268" spans="1:27" x14ac:dyDescent="0.25">
      <c r="A268" s="152" t="s">
        <v>26</v>
      </c>
      <c r="B268" s="140"/>
      <c r="C268" s="154"/>
      <c r="D268" s="178" t="s">
        <v>27</v>
      </c>
      <c r="E268" s="190"/>
      <c r="F268" s="180">
        <v>132</v>
      </c>
      <c r="G268" s="190"/>
      <c r="H268" s="180">
        <v>132</v>
      </c>
      <c r="I268" s="193"/>
      <c r="J268" s="190"/>
      <c r="K268" s="180">
        <v>132</v>
      </c>
      <c r="L268" s="193"/>
      <c r="M268" s="190"/>
      <c r="N268" s="180">
        <v>132</v>
      </c>
      <c r="O268" s="193"/>
      <c r="P268" s="190"/>
      <c r="Q268" s="180">
        <v>132</v>
      </c>
      <c r="R268" s="193"/>
      <c r="S268" s="190"/>
      <c r="T268" s="6">
        <v>100</v>
      </c>
      <c r="U268" s="73"/>
      <c r="V268" s="112"/>
      <c r="W268" s="112"/>
      <c r="X268" s="74"/>
      <c r="Y268" s="75"/>
      <c r="Z268" s="74"/>
    </row>
    <row r="269" spans="1:27" x14ac:dyDescent="0.25">
      <c r="A269" s="152" t="s">
        <v>28</v>
      </c>
      <c r="B269" s="140"/>
      <c r="C269" s="154"/>
      <c r="D269" s="178" t="s">
        <v>27</v>
      </c>
      <c r="E269" s="190"/>
      <c r="F269" s="180">
        <v>6864</v>
      </c>
      <c r="G269" s="190"/>
      <c r="H269" s="180">
        <v>528</v>
      </c>
      <c r="I269" s="193"/>
      <c r="J269" s="190"/>
      <c r="K269" s="180">
        <v>528</v>
      </c>
      <c r="L269" s="193"/>
      <c r="M269" s="190"/>
      <c r="N269" s="230">
        <v>2244</v>
      </c>
      <c r="O269" s="231"/>
      <c r="P269" s="232"/>
      <c r="Q269" s="230">
        <v>2244</v>
      </c>
      <c r="R269" s="231"/>
      <c r="S269" s="232"/>
      <c r="T269" s="130">
        <v>32.69</v>
      </c>
      <c r="U269" s="73">
        <f>+H269+N187</f>
        <v>2244</v>
      </c>
      <c r="V269" s="74">
        <f>+N269-U269</f>
        <v>0</v>
      </c>
      <c r="W269" s="74">
        <f>+K269+Q187</f>
        <v>2244</v>
      </c>
      <c r="X269" s="74">
        <f>+Q269-W269</f>
        <v>0</v>
      </c>
      <c r="Y269" s="116">
        <f>+W269/F269</f>
        <v>0.32692307692307693</v>
      </c>
      <c r="Z269" s="118">
        <f>+(T269/100)</f>
        <v>0.32689999999999997</v>
      </c>
      <c r="AA269" s="119">
        <f>+Y269-Z269</f>
        <v>2.3076923076958966E-5</v>
      </c>
    </row>
    <row r="270" spans="1:27" x14ac:dyDescent="0.25">
      <c r="A270" s="186" t="s">
        <v>29</v>
      </c>
      <c r="B270" s="187"/>
      <c r="C270" s="188"/>
      <c r="D270" s="189"/>
      <c r="E270" s="190"/>
      <c r="F270" s="189"/>
      <c r="G270" s="190"/>
      <c r="H270" s="189"/>
      <c r="I270" s="191"/>
      <c r="J270" s="190"/>
      <c r="K270" s="189"/>
      <c r="L270" s="191"/>
      <c r="M270" s="190"/>
      <c r="N270" s="229"/>
      <c r="O270" s="191"/>
      <c r="P270" s="190"/>
      <c r="Q270" s="189"/>
      <c r="R270" s="191"/>
      <c r="S270" s="190"/>
      <c r="T270" s="7"/>
      <c r="U270" s="73"/>
      <c r="V270" s="74"/>
      <c r="W270" s="74"/>
      <c r="X270" s="78"/>
      <c r="Y270" s="75"/>
      <c r="Z270" s="112"/>
    </row>
    <row r="271" spans="1:27" x14ac:dyDescent="0.25">
      <c r="A271" s="152" t="s">
        <v>30</v>
      </c>
      <c r="B271" s="140"/>
      <c r="C271" s="154"/>
      <c r="D271" s="178" t="s">
        <v>27</v>
      </c>
      <c r="E271" s="190"/>
      <c r="F271" s="183" t="s">
        <v>91</v>
      </c>
      <c r="G271" s="190"/>
      <c r="H271" s="183" t="s">
        <v>91</v>
      </c>
      <c r="I271" s="193"/>
      <c r="J271" s="190"/>
      <c r="K271" s="183">
        <v>0</v>
      </c>
      <c r="L271" s="193"/>
      <c r="M271" s="190"/>
      <c r="N271" s="183">
        <v>0</v>
      </c>
      <c r="O271" s="193"/>
      <c r="P271" s="190"/>
      <c r="Q271" s="183">
        <v>0</v>
      </c>
      <c r="R271" s="193"/>
      <c r="S271" s="190"/>
      <c r="T271" s="6">
        <v>0</v>
      </c>
      <c r="U271" s="73"/>
      <c r="V271" s="74"/>
      <c r="W271" s="74"/>
      <c r="X271" s="74"/>
      <c r="Y271" s="116"/>
      <c r="Z271" s="117"/>
    </row>
    <row r="272" spans="1:27" x14ac:dyDescent="0.25">
      <c r="A272" s="157" t="s">
        <v>84</v>
      </c>
      <c r="B272" s="140"/>
      <c r="C272" s="154"/>
      <c r="D272" s="178" t="s">
        <v>83</v>
      </c>
      <c r="E272" s="190"/>
      <c r="F272" s="183" t="s">
        <v>91</v>
      </c>
      <c r="G272" s="190"/>
      <c r="H272" s="183" t="s">
        <v>91</v>
      </c>
      <c r="I272" s="193"/>
      <c r="J272" s="190"/>
      <c r="K272" s="183">
        <v>0</v>
      </c>
      <c r="L272" s="193"/>
      <c r="M272" s="190"/>
      <c r="N272" s="183">
        <v>0</v>
      </c>
      <c r="O272" s="193"/>
      <c r="P272" s="190"/>
      <c r="Q272" s="183">
        <v>0</v>
      </c>
      <c r="R272" s="193"/>
      <c r="S272" s="190"/>
      <c r="T272" s="6">
        <v>0</v>
      </c>
      <c r="U272" s="73"/>
      <c r="V272" s="74"/>
      <c r="W272" s="74"/>
      <c r="X272" s="74"/>
      <c r="Y272" s="116"/>
      <c r="Z272" s="117"/>
    </row>
    <row r="273" spans="1:27" x14ac:dyDescent="0.25">
      <c r="A273" s="157" t="s">
        <v>31</v>
      </c>
      <c r="B273" s="176"/>
      <c r="C273" s="177"/>
      <c r="D273" s="178" t="s">
        <v>27</v>
      </c>
      <c r="E273" s="179"/>
      <c r="F273" s="180" t="s">
        <v>91</v>
      </c>
      <c r="G273" s="181"/>
      <c r="H273" s="180" t="s">
        <v>91</v>
      </c>
      <c r="I273" s="182"/>
      <c r="J273" s="181"/>
      <c r="K273" s="180">
        <v>0</v>
      </c>
      <c r="L273" s="182"/>
      <c r="M273" s="181"/>
      <c r="N273" s="180">
        <v>0</v>
      </c>
      <c r="O273" s="182"/>
      <c r="P273" s="181"/>
      <c r="Q273" s="180">
        <v>0</v>
      </c>
      <c r="R273" s="182"/>
      <c r="S273" s="181"/>
      <c r="T273" s="6">
        <v>0</v>
      </c>
      <c r="U273" s="73"/>
      <c r="V273" s="74"/>
      <c r="W273" s="74"/>
      <c r="X273" s="74"/>
      <c r="Y273" s="116"/>
      <c r="Z273" s="117"/>
    </row>
    <row r="274" spans="1:27" x14ac:dyDescent="0.25">
      <c r="A274" s="186" t="s">
        <v>85</v>
      </c>
      <c r="B274" s="187"/>
      <c r="C274" s="188"/>
      <c r="D274" s="189"/>
      <c r="E274" s="190"/>
      <c r="F274" s="189"/>
      <c r="G274" s="190"/>
      <c r="H274" s="189"/>
      <c r="I274" s="191"/>
      <c r="J274" s="190"/>
      <c r="K274" s="189"/>
      <c r="L274" s="191"/>
      <c r="M274" s="190"/>
      <c r="N274" s="189"/>
      <c r="O274" s="191"/>
      <c r="P274" s="190"/>
      <c r="Q274" s="189"/>
      <c r="R274" s="191"/>
      <c r="S274" s="190"/>
      <c r="T274" s="7"/>
      <c r="U274" s="73"/>
      <c r="V274" s="74"/>
      <c r="W274" s="74"/>
      <c r="X274" s="78"/>
      <c r="Y274" s="75"/>
      <c r="Z274" s="112"/>
    </row>
    <row r="275" spans="1:27" ht="15.75" thickBot="1" x14ac:dyDescent="0.3">
      <c r="A275" s="157" t="s">
        <v>86</v>
      </c>
      <c r="B275" s="140"/>
      <c r="C275" s="154"/>
      <c r="D275" s="192" t="s">
        <v>87</v>
      </c>
      <c r="E275" s="190"/>
      <c r="F275" s="180">
        <v>19</v>
      </c>
      <c r="G275" s="190"/>
      <c r="H275" s="180">
        <v>1</v>
      </c>
      <c r="I275" s="193"/>
      <c r="J275" s="190"/>
      <c r="K275" s="180">
        <v>0</v>
      </c>
      <c r="L275" s="193"/>
      <c r="M275" s="190"/>
      <c r="N275" s="180">
        <v>4</v>
      </c>
      <c r="O275" s="193"/>
      <c r="P275" s="190"/>
      <c r="Q275" s="180">
        <v>10</v>
      </c>
      <c r="R275" s="193"/>
      <c r="S275" s="190"/>
      <c r="T275" s="6">
        <v>52.63158</v>
      </c>
      <c r="U275" s="73">
        <f>+H275+N193</f>
        <v>4</v>
      </c>
      <c r="V275" s="74">
        <f>+N275-U275</f>
        <v>0</v>
      </c>
      <c r="W275" s="74">
        <f>+K275+Q193</f>
        <v>10</v>
      </c>
      <c r="X275" s="74">
        <f>+Q275-W275</f>
        <v>0</v>
      </c>
      <c r="Y275" s="116">
        <f>+W275/F275</f>
        <v>0.52631578947368418</v>
      </c>
      <c r="Z275" s="118">
        <f>+(T275/100)</f>
        <v>0.5263158</v>
      </c>
      <c r="AA275" s="119">
        <f>+Y275-Z275</f>
        <v>-1.0526315818992771E-8</v>
      </c>
    </row>
    <row r="276" spans="1:27" ht="15.75" thickBot="1" x14ac:dyDescent="0.3">
      <c r="A276" s="163" t="s">
        <v>32</v>
      </c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12"/>
      <c r="V276" s="112"/>
      <c r="W276" s="112"/>
      <c r="X276" s="112"/>
      <c r="Y276" s="112"/>
      <c r="Z276" s="112"/>
    </row>
    <row r="277" spans="1:27" ht="15.75" thickBot="1" x14ac:dyDescent="0.3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107"/>
      <c r="O277" s="41"/>
      <c r="P277" s="41"/>
      <c r="Q277" s="41"/>
      <c r="R277" s="41"/>
      <c r="S277" s="41"/>
      <c r="T277" s="41"/>
      <c r="U277" s="112"/>
      <c r="V277" s="112"/>
      <c r="W277" s="112"/>
      <c r="X277" s="112"/>
      <c r="Y277" s="112"/>
      <c r="Z277" s="112"/>
    </row>
    <row r="278" spans="1:27" ht="15.75" thickBot="1" x14ac:dyDescent="0.3">
      <c r="A278" s="162" t="s">
        <v>33</v>
      </c>
      <c r="B278" s="145"/>
      <c r="C278" s="145"/>
      <c r="D278" s="145"/>
      <c r="E278" s="145"/>
      <c r="F278" s="162" t="s">
        <v>34</v>
      </c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12"/>
      <c r="V278" s="112"/>
      <c r="W278" s="112"/>
      <c r="X278" s="112"/>
      <c r="Y278" s="112"/>
      <c r="Z278" s="112"/>
    </row>
    <row r="279" spans="1:27" ht="15.75" thickBot="1" x14ac:dyDescent="0.3">
      <c r="A279" s="145"/>
      <c r="B279" s="145"/>
      <c r="C279" s="145"/>
      <c r="D279" s="145"/>
      <c r="E279" s="145"/>
      <c r="F279" s="162" t="s">
        <v>20</v>
      </c>
      <c r="G279" s="145"/>
      <c r="H279" s="162" t="s">
        <v>18</v>
      </c>
      <c r="I279" s="145"/>
      <c r="J279" s="145"/>
      <c r="K279" s="145"/>
      <c r="L279" s="145"/>
      <c r="M279" s="145"/>
      <c r="N279" s="162" t="s">
        <v>19</v>
      </c>
      <c r="O279" s="145"/>
      <c r="P279" s="145"/>
      <c r="Q279" s="145"/>
      <c r="R279" s="145"/>
      <c r="S279" s="145"/>
      <c r="T279" s="145"/>
      <c r="U279" s="112"/>
      <c r="V279" s="112"/>
      <c r="W279" s="112"/>
      <c r="X279" s="112"/>
      <c r="Y279" s="112"/>
      <c r="Z279" s="112"/>
    </row>
    <row r="280" spans="1:27" ht="15.75" thickBot="1" x14ac:dyDescent="0.3">
      <c r="A280" s="145"/>
      <c r="B280" s="145"/>
      <c r="C280" s="145"/>
      <c r="D280" s="145"/>
      <c r="E280" s="145"/>
      <c r="F280" s="145"/>
      <c r="G280" s="145"/>
      <c r="H280" s="162" t="s">
        <v>20</v>
      </c>
      <c r="I280" s="145"/>
      <c r="J280" s="145"/>
      <c r="K280" s="162" t="s">
        <v>35</v>
      </c>
      <c r="L280" s="145"/>
      <c r="M280" s="145"/>
      <c r="N280" s="162" t="s">
        <v>20</v>
      </c>
      <c r="O280" s="145"/>
      <c r="P280" s="145"/>
      <c r="Q280" s="162" t="s">
        <v>35</v>
      </c>
      <c r="R280" s="145"/>
      <c r="S280" s="145"/>
      <c r="T280" s="164" t="s">
        <v>22</v>
      </c>
      <c r="U280" s="233" t="s">
        <v>120</v>
      </c>
      <c r="V280" s="234"/>
      <c r="W280" s="233" t="s">
        <v>121</v>
      </c>
      <c r="X280" s="234"/>
      <c r="Y280" s="233" t="s">
        <v>122</v>
      </c>
      <c r="Z280" s="234"/>
    </row>
    <row r="281" spans="1:27" ht="15.75" thickBot="1" x14ac:dyDescent="0.3">
      <c r="A281" s="145"/>
      <c r="B281" s="145"/>
      <c r="C281" s="145"/>
      <c r="D281" s="145"/>
      <c r="E281" s="145"/>
      <c r="F281" s="145"/>
      <c r="G281" s="145"/>
      <c r="H281" s="42" t="s">
        <v>36</v>
      </c>
      <c r="I281" s="42" t="s">
        <v>37</v>
      </c>
      <c r="J281" s="42" t="s">
        <v>38</v>
      </c>
      <c r="K281" s="42" t="s">
        <v>36</v>
      </c>
      <c r="L281" s="42" t="s">
        <v>37</v>
      </c>
      <c r="M281" s="42" t="s">
        <v>38</v>
      </c>
      <c r="N281" s="108" t="s">
        <v>36</v>
      </c>
      <c r="O281" s="42" t="s">
        <v>37</v>
      </c>
      <c r="P281" s="42" t="s">
        <v>38</v>
      </c>
      <c r="Q281" s="42" t="s">
        <v>36</v>
      </c>
      <c r="R281" s="42" t="s">
        <v>37</v>
      </c>
      <c r="S281" s="42" t="s">
        <v>38</v>
      </c>
      <c r="T281" s="145"/>
      <c r="U281" s="233"/>
      <c r="V281" s="234"/>
      <c r="W281" s="233"/>
      <c r="X281" s="234"/>
      <c r="Y281" s="233"/>
      <c r="Z281" s="234"/>
    </row>
    <row r="282" spans="1:27" ht="15.75" thickBot="1" x14ac:dyDescent="0.3">
      <c r="A282" s="165" t="s">
        <v>39</v>
      </c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0"/>
      <c r="U282" s="112"/>
      <c r="V282" s="112"/>
      <c r="W282" s="112"/>
      <c r="X282" s="112"/>
      <c r="Y282" s="112"/>
      <c r="Z282" s="112"/>
    </row>
    <row r="283" spans="1:27" ht="15.75" thickBot="1" x14ac:dyDescent="0.3">
      <c r="A283" s="166" t="s">
        <v>23</v>
      </c>
      <c r="B283" s="137"/>
      <c r="C283" s="137"/>
      <c r="D283" s="137"/>
      <c r="E283" s="167"/>
      <c r="F283" s="168"/>
      <c r="G283" s="167"/>
      <c r="H283" s="169"/>
      <c r="I283" s="170"/>
      <c r="J283" s="170"/>
      <c r="K283" s="170"/>
      <c r="L283" s="170"/>
      <c r="M283" s="171"/>
      <c r="N283" s="169"/>
      <c r="O283" s="170"/>
      <c r="P283" s="170"/>
      <c r="Q283" s="170"/>
      <c r="R283" s="170"/>
      <c r="S283" s="171"/>
      <c r="T283" s="172"/>
      <c r="U283" s="112"/>
      <c r="V283" s="112"/>
      <c r="W283" s="112"/>
      <c r="X283" s="112"/>
      <c r="Y283" s="112"/>
      <c r="Z283" s="112"/>
    </row>
    <row r="284" spans="1:27" x14ac:dyDescent="0.25">
      <c r="A284" s="173" t="s">
        <v>92</v>
      </c>
      <c r="B284" s="137"/>
      <c r="C284" s="137"/>
      <c r="D284" s="137"/>
      <c r="E284" s="167"/>
      <c r="F284" s="174">
        <v>180500</v>
      </c>
      <c r="G284" s="175"/>
      <c r="H284" s="36">
        <v>9500</v>
      </c>
      <c r="I284" s="10">
        <v>0</v>
      </c>
      <c r="J284" s="27">
        <v>0</v>
      </c>
      <c r="K284" s="10">
        <v>9965.91</v>
      </c>
      <c r="L284" s="10">
        <v>0</v>
      </c>
      <c r="M284" s="10">
        <v>0</v>
      </c>
      <c r="N284" s="98">
        <v>38000</v>
      </c>
      <c r="O284" s="10">
        <v>0</v>
      </c>
      <c r="P284" s="10">
        <v>0</v>
      </c>
      <c r="Q284" s="10">
        <v>35579.040000000001</v>
      </c>
      <c r="R284" s="10">
        <v>0</v>
      </c>
      <c r="S284" s="30">
        <v>0</v>
      </c>
      <c r="T284" s="127">
        <f>+Q284/F284</f>
        <v>0.19711379501385043</v>
      </c>
      <c r="U284" s="73">
        <f>+H284+N202</f>
        <v>38000</v>
      </c>
      <c r="V284" s="73">
        <f>+N284-U284</f>
        <v>0</v>
      </c>
      <c r="W284" s="73">
        <f>+K284+Q202</f>
        <v>35579.040000000001</v>
      </c>
      <c r="X284" s="73">
        <f>+Q284-W284</f>
        <v>0</v>
      </c>
      <c r="Y284" s="116">
        <f>+W284/F284</f>
        <v>0.19711379501385043</v>
      </c>
      <c r="Z284" s="118">
        <f>+(T284/100)</f>
        <v>1.9711379501385043E-3</v>
      </c>
      <c r="AA284" s="119">
        <f>+Y284-Z284</f>
        <v>0.19514265706371192</v>
      </c>
    </row>
    <row r="285" spans="1:27" x14ac:dyDescent="0.25">
      <c r="A285" s="157" t="s">
        <v>40</v>
      </c>
      <c r="B285" s="153"/>
      <c r="C285" s="153"/>
      <c r="D285" s="153"/>
      <c r="E285" s="154"/>
      <c r="F285" s="155">
        <v>15100</v>
      </c>
      <c r="G285" s="156"/>
      <c r="H285" s="33">
        <v>0</v>
      </c>
      <c r="I285" s="22">
        <v>0</v>
      </c>
      <c r="J285" s="28">
        <v>0</v>
      </c>
      <c r="K285" s="22">
        <v>0</v>
      </c>
      <c r="L285" s="22">
        <v>0</v>
      </c>
      <c r="M285" s="22">
        <v>0</v>
      </c>
      <c r="N285" s="103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131">
        <f>+Q285/F285</f>
        <v>0</v>
      </c>
      <c r="U285" s="73">
        <f t="shared" ref="U285:U296" si="26">+H285+N203</f>
        <v>0</v>
      </c>
      <c r="V285" s="73">
        <f t="shared" ref="V285:V296" si="27">+N285-U285</f>
        <v>0</v>
      </c>
      <c r="W285" s="73">
        <f t="shared" ref="W285:W296" si="28">+K285+Q203</f>
        <v>0</v>
      </c>
      <c r="X285" s="73">
        <f t="shared" ref="X285:X296" si="29">+Q285-W285</f>
        <v>0</v>
      </c>
      <c r="Y285" s="116">
        <f t="shared" ref="Y285:Y296" si="30">+W285/F285</f>
        <v>0</v>
      </c>
      <c r="Z285" s="118">
        <f t="shared" ref="Z285:Z296" si="31">+(T285/100)</f>
        <v>0</v>
      </c>
      <c r="AA285" s="119">
        <f t="shared" ref="AA285:AA295" si="32">+Y285-Z285</f>
        <v>0</v>
      </c>
    </row>
    <row r="286" spans="1:27" x14ac:dyDescent="0.25">
      <c r="A286" s="152" t="s">
        <v>43</v>
      </c>
      <c r="B286" s="153"/>
      <c r="C286" s="153"/>
      <c r="D286" s="153"/>
      <c r="E286" s="154"/>
      <c r="F286" s="155">
        <v>50000</v>
      </c>
      <c r="G286" s="156"/>
      <c r="H286" s="34">
        <v>0</v>
      </c>
      <c r="I286" s="6">
        <v>0</v>
      </c>
      <c r="J286" s="28">
        <v>0</v>
      </c>
      <c r="K286" s="6">
        <v>0</v>
      </c>
      <c r="L286" s="6">
        <v>0</v>
      </c>
      <c r="M286" s="6">
        <v>0</v>
      </c>
      <c r="N286" s="97">
        <v>0</v>
      </c>
      <c r="O286" s="6">
        <v>0</v>
      </c>
      <c r="P286" s="6">
        <v>0</v>
      </c>
      <c r="Q286" s="6">
        <v>0</v>
      </c>
      <c r="R286" s="6">
        <v>0</v>
      </c>
      <c r="S286" s="22">
        <v>0</v>
      </c>
      <c r="T286" s="131">
        <f t="shared" ref="T286:T295" si="33">+Q286/F286</f>
        <v>0</v>
      </c>
      <c r="U286" s="73">
        <f t="shared" si="26"/>
        <v>0</v>
      </c>
      <c r="V286" s="73">
        <f t="shared" si="27"/>
        <v>0</v>
      </c>
      <c r="W286" s="73">
        <f t="shared" si="28"/>
        <v>0</v>
      </c>
      <c r="X286" s="73">
        <f t="shared" si="29"/>
        <v>0</v>
      </c>
      <c r="Y286" s="116">
        <f t="shared" si="30"/>
        <v>0</v>
      </c>
      <c r="Z286" s="118">
        <f t="shared" si="31"/>
        <v>0</v>
      </c>
      <c r="AA286" s="119">
        <f t="shared" si="32"/>
        <v>0</v>
      </c>
    </row>
    <row r="287" spans="1:27" x14ac:dyDescent="0.25">
      <c r="A287" s="152" t="s">
        <v>42</v>
      </c>
      <c r="B287" s="153"/>
      <c r="C287" s="153"/>
      <c r="D287" s="153"/>
      <c r="E287" s="154"/>
      <c r="F287" s="155">
        <v>144660</v>
      </c>
      <c r="G287" s="156"/>
      <c r="H287" s="34">
        <v>8600</v>
      </c>
      <c r="I287" s="6">
        <v>0</v>
      </c>
      <c r="J287" s="28">
        <v>0</v>
      </c>
      <c r="K287" s="6">
        <v>3000</v>
      </c>
      <c r="L287" s="6">
        <v>0</v>
      </c>
      <c r="M287" s="6">
        <v>0</v>
      </c>
      <c r="N287" s="97">
        <v>34400</v>
      </c>
      <c r="O287" s="6">
        <v>0</v>
      </c>
      <c r="P287" s="6">
        <v>0</v>
      </c>
      <c r="Q287" s="6">
        <v>3000</v>
      </c>
      <c r="R287" s="6">
        <v>0</v>
      </c>
      <c r="S287" s="22">
        <v>0</v>
      </c>
      <c r="T287" s="131">
        <f t="shared" si="33"/>
        <v>2.073828287017835E-2</v>
      </c>
      <c r="U287" s="73">
        <f t="shared" si="26"/>
        <v>34400</v>
      </c>
      <c r="V287" s="73">
        <f t="shared" si="27"/>
        <v>0</v>
      </c>
      <c r="W287" s="73">
        <f t="shared" si="28"/>
        <v>3000</v>
      </c>
      <c r="X287" s="73">
        <f t="shared" si="29"/>
        <v>0</v>
      </c>
      <c r="Y287" s="116">
        <f t="shared" si="30"/>
        <v>2.073828287017835E-2</v>
      </c>
      <c r="Z287" s="118">
        <f t="shared" si="31"/>
        <v>2.0738282870178351E-4</v>
      </c>
      <c r="AA287" s="119">
        <f t="shared" si="32"/>
        <v>2.0530900041476566E-2</v>
      </c>
    </row>
    <row r="288" spans="1:27" x14ac:dyDescent="0.25">
      <c r="A288" s="157" t="s">
        <v>93</v>
      </c>
      <c r="B288" s="153"/>
      <c r="C288" s="153"/>
      <c r="D288" s="153"/>
      <c r="E288" s="154"/>
      <c r="F288" s="155">
        <v>10000</v>
      </c>
      <c r="G288" s="156"/>
      <c r="H288" s="34">
        <v>0</v>
      </c>
      <c r="I288" s="6">
        <v>0</v>
      </c>
      <c r="J288" s="28">
        <v>0</v>
      </c>
      <c r="K288" s="6">
        <v>0</v>
      </c>
      <c r="L288" s="6">
        <v>0</v>
      </c>
      <c r="M288" s="6">
        <v>0</v>
      </c>
      <c r="N288" s="97">
        <v>0</v>
      </c>
      <c r="O288" s="6">
        <v>0</v>
      </c>
      <c r="P288" s="6">
        <v>0</v>
      </c>
      <c r="Q288" s="6">
        <v>0</v>
      </c>
      <c r="R288" s="6">
        <v>0</v>
      </c>
      <c r="S288" s="22">
        <v>0</v>
      </c>
      <c r="T288" s="131">
        <f t="shared" si="33"/>
        <v>0</v>
      </c>
      <c r="U288" s="73">
        <f t="shared" si="26"/>
        <v>0</v>
      </c>
      <c r="V288" s="73">
        <f t="shared" si="27"/>
        <v>0</v>
      </c>
      <c r="W288" s="73">
        <f t="shared" si="28"/>
        <v>0</v>
      </c>
      <c r="X288" s="73">
        <f t="shared" si="29"/>
        <v>0</v>
      </c>
      <c r="Y288" s="116">
        <f t="shared" si="30"/>
        <v>0</v>
      </c>
      <c r="Z288" s="118">
        <f t="shared" si="31"/>
        <v>0</v>
      </c>
      <c r="AA288" s="119">
        <f t="shared" si="32"/>
        <v>0</v>
      </c>
    </row>
    <row r="289" spans="1:27" x14ac:dyDescent="0.25">
      <c r="A289" s="152" t="s">
        <v>94</v>
      </c>
      <c r="B289" s="153"/>
      <c r="C289" s="153"/>
      <c r="D289" s="153"/>
      <c r="E289" s="154"/>
      <c r="F289" s="155">
        <v>2000</v>
      </c>
      <c r="G289" s="156"/>
      <c r="H289" s="34">
        <v>0</v>
      </c>
      <c r="I289" s="6">
        <v>0</v>
      </c>
      <c r="J289" s="28">
        <v>0</v>
      </c>
      <c r="K289" s="6">
        <v>0</v>
      </c>
      <c r="L289" s="6">
        <v>0</v>
      </c>
      <c r="M289" s="6">
        <v>0</v>
      </c>
      <c r="N289" s="97">
        <v>0</v>
      </c>
      <c r="O289" s="6">
        <v>0</v>
      </c>
      <c r="P289" s="6">
        <v>0</v>
      </c>
      <c r="Q289" s="6">
        <v>0</v>
      </c>
      <c r="R289" s="6">
        <v>0</v>
      </c>
      <c r="S289" s="22">
        <v>0</v>
      </c>
      <c r="T289" s="131">
        <f t="shared" si="33"/>
        <v>0</v>
      </c>
      <c r="U289" s="73">
        <f t="shared" si="26"/>
        <v>0</v>
      </c>
      <c r="V289" s="73">
        <f t="shared" si="27"/>
        <v>0</v>
      </c>
      <c r="W289" s="73">
        <f t="shared" si="28"/>
        <v>0</v>
      </c>
      <c r="X289" s="73">
        <f t="shared" si="29"/>
        <v>0</v>
      </c>
      <c r="Y289" s="116">
        <f t="shared" si="30"/>
        <v>0</v>
      </c>
      <c r="Z289" s="118">
        <f t="shared" si="31"/>
        <v>0</v>
      </c>
      <c r="AA289" s="119">
        <f t="shared" si="32"/>
        <v>0</v>
      </c>
    </row>
    <row r="290" spans="1:27" x14ac:dyDescent="0.25">
      <c r="A290" s="152" t="s">
        <v>95</v>
      </c>
      <c r="B290" s="153"/>
      <c r="C290" s="153"/>
      <c r="D290" s="153"/>
      <c r="E290" s="154"/>
      <c r="F290" s="155">
        <v>1500</v>
      </c>
      <c r="G290" s="156"/>
      <c r="H290" s="34">
        <v>0</v>
      </c>
      <c r="I290" s="6">
        <v>0</v>
      </c>
      <c r="J290" s="28">
        <v>0</v>
      </c>
      <c r="K290" s="6">
        <v>0</v>
      </c>
      <c r="L290" s="6">
        <v>0</v>
      </c>
      <c r="M290" s="6">
        <v>0</v>
      </c>
      <c r="N290" s="97">
        <v>0</v>
      </c>
      <c r="O290" s="6">
        <v>0</v>
      </c>
      <c r="P290" s="6">
        <v>0</v>
      </c>
      <c r="Q290" s="6">
        <v>0</v>
      </c>
      <c r="R290" s="6">
        <v>0</v>
      </c>
      <c r="S290" s="22">
        <v>0</v>
      </c>
      <c r="T290" s="131">
        <f t="shared" si="33"/>
        <v>0</v>
      </c>
      <c r="U290" s="73">
        <f t="shared" si="26"/>
        <v>0</v>
      </c>
      <c r="V290" s="73">
        <f t="shared" si="27"/>
        <v>0</v>
      </c>
      <c r="W290" s="73">
        <f t="shared" si="28"/>
        <v>0</v>
      </c>
      <c r="X290" s="73">
        <f t="shared" si="29"/>
        <v>0</v>
      </c>
      <c r="Y290" s="116">
        <f t="shared" si="30"/>
        <v>0</v>
      </c>
      <c r="Z290" s="118">
        <f t="shared" si="31"/>
        <v>0</v>
      </c>
      <c r="AA290" s="119">
        <f t="shared" si="32"/>
        <v>0</v>
      </c>
    </row>
    <row r="291" spans="1:27" x14ac:dyDescent="0.25">
      <c r="A291" s="152" t="s">
        <v>96</v>
      </c>
      <c r="B291" s="153"/>
      <c r="C291" s="153"/>
      <c r="D291" s="153"/>
      <c r="E291" s="154"/>
      <c r="F291" s="155">
        <v>10000</v>
      </c>
      <c r="G291" s="156"/>
      <c r="H291" s="34">
        <v>0</v>
      </c>
      <c r="I291" s="6">
        <v>0</v>
      </c>
      <c r="J291" s="28">
        <v>0</v>
      </c>
      <c r="K291" s="6">
        <v>0</v>
      </c>
      <c r="L291" s="6">
        <v>0</v>
      </c>
      <c r="M291" s="6">
        <v>0</v>
      </c>
      <c r="N291" s="97">
        <v>0</v>
      </c>
      <c r="O291" s="6">
        <v>0</v>
      </c>
      <c r="P291" s="6">
        <v>0</v>
      </c>
      <c r="Q291" s="6">
        <v>0</v>
      </c>
      <c r="R291" s="6">
        <v>0</v>
      </c>
      <c r="S291" s="22">
        <v>0</v>
      </c>
      <c r="T291" s="131">
        <f t="shared" si="33"/>
        <v>0</v>
      </c>
      <c r="U291" s="73">
        <f t="shared" si="26"/>
        <v>0</v>
      </c>
      <c r="V291" s="73">
        <f t="shared" si="27"/>
        <v>0</v>
      </c>
      <c r="W291" s="73">
        <f t="shared" si="28"/>
        <v>0</v>
      </c>
      <c r="X291" s="73">
        <f t="shared" si="29"/>
        <v>0</v>
      </c>
      <c r="Y291" s="116">
        <f t="shared" si="30"/>
        <v>0</v>
      </c>
      <c r="Z291" s="118">
        <f t="shared" si="31"/>
        <v>0</v>
      </c>
      <c r="AA291" s="119">
        <f t="shared" si="32"/>
        <v>0</v>
      </c>
    </row>
    <row r="292" spans="1:27" x14ac:dyDescent="0.25">
      <c r="A292" s="152" t="s">
        <v>88</v>
      </c>
      <c r="B292" s="153"/>
      <c r="C292" s="153"/>
      <c r="D292" s="153"/>
      <c r="E292" s="154"/>
      <c r="F292" s="155">
        <v>23000</v>
      </c>
      <c r="G292" s="156"/>
      <c r="H292" s="34">
        <v>0</v>
      </c>
      <c r="I292" s="6">
        <v>0</v>
      </c>
      <c r="J292" s="28">
        <v>0</v>
      </c>
      <c r="K292" s="6">
        <v>0</v>
      </c>
      <c r="L292" s="6">
        <v>0</v>
      </c>
      <c r="M292" s="6">
        <v>0</v>
      </c>
      <c r="N292" s="97">
        <v>0</v>
      </c>
      <c r="O292" s="6">
        <v>0</v>
      </c>
      <c r="P292" s="6">
        <v>0</v>
      </c>
      <c r="Q292" s="6">
        <v>0</v>
      </c>
      <c r="R292" s="6">
        <v>0</v>
      </c>
      <c r="S292" s="22">
        <v>0</v>
      </c>
      <c r="T292" s="131">
        <f t="shared" si="33"/>
        <v>0</v>
      </c>
      <c r="U292" s="73">
        <f t="shared" si="26"/>
        <v>0</v>
      </c>
      <c r="V292" s="73">
        <f t="shared" si="27"/>
        <v>0</v>
      </c>
      <c r="W292" s="73">
        <f t="shared" si="28"/>
        <v>0</v>
      </c>
      <c r="X292" s="73">
        <f t="shared" si="29"/>
        <v>0</v>
      </c>
      <c r="Y292" s="116">
        <f t="shared" si="30"/>
        <v>0</v>
      </c>
      <c r="Z292" s="118">
        <f t="shared" si="31"/>
        <v>0</v>
      </c>
      <c r="AA292" s="119">
        <f t="shared" si="32"/>
        <v>0</v>
      </c>
    </row>
    <row r="293" spans="1:27" x14ac:dyDescent="0.25">
      <c r="A293" s="152" t="s">
        <v>97</v>
      </c>
      <c r="B293" s="153"/>
      <c r="C293" s="153"/>
      <c r="D293" s="153"/>
      <c r="E293" s="154"/>
      <c r="F293" s="155">
        <v>7000</v>
      </c>
      <c r="G293" s="156"/>
      <c r="H293" s="34">
        <v>7000</v>
      </c>
      <c r="I293" s="6">
        <v>0</v>
      </c>
      <c r="J293" s="28">
        <v>0</v>
      </c>
      <c r="K293" s="6">
        <v>0</v>
      </c>
      <c r="L293" s="6">
        <v>0</v>
      </c>
      <c r="M293" s="6">
        <v>0</v>
      </c>
      <c r="N293" s="97">
        <v>7000</v>
      </c>
      <c r="O293" s="6">
        <v>0</v>
      </c>
      <c r="P293" s="6">
        <v>0</v>
      </c>
      <c r="Q293" s="6">
        <v>0</v>
      </c>
      <c r="R293" s="6">
        <v>0</v>
      </c>
      <c r="S293" s="22">
        <v>0</v>
      </c>
      <c r="T293" s="131">
        <f t="shared" si="33"/>
        <v>0</v>
      </c>
      <c r="U293" s="73">
        <f t="shared" si="26"/>
        <v>7000</v>
      </c>
      <c r="V293" s="73">
        <f t="shared" si="27"/>
        <v>0</v>
      </c>
      <c r="W293" s="73">
        <f t="shared" si="28"/>
        <v>0</v>
      </c>
      <c r="X293" s="73">
        <f t="shared" si="29"/>
        <v>0</v>
      </c>
      <c r="Y293" s="116">
        <f t="shared" si="30"/>
        <v>0</v>
      </c>
      <c r="Z293" s="118">
        <f t="shared" si="31"/>
        <v>0</v>
      </c>
      <c r="AA293" s="119">
        <f t="shared" si="32"/>
        <v>0</v>
      </c>
    </row>
    <row r="294" spans="1:27" x14ac:dyDescent="0.25">
      <c r="A294" s="152" t="s">
        <v>98</v>
      </c>
      <c r="B294" s="153"/>
      <c r="C294" s="153"/>
      <c r="D294" s="153"/>
      <c r="E294" s="154"/>
      <c r="F294" s="155">
        <v>49990</v>
      </c>
      <c r="G294" s="156"/>
      <c r="H294" s="34">
        <v>4500</v>
      </c>
      <c r="I294" s="6">
        <v>0</v>
      </c>
      <c r="J294" s="28">
        <v>0</v>
      </c>
      <c r="K294" s="6">
        <v>1624.31</v>
      </c>
      <c r="L294" s="6">
        <v>0</v>
      </c>
      <c r="M294" s="6">
        <v>0</v>
      </c>
      <c r="N294" s="97">
        <v>4500</v>
      </c>
      <c r="O294" s="6">
        <v>0</v>
      </c>
      <c r="P294" s="6">
        <v>0</v>
      </c>
      <c r="Q294" s="6">
        <v>2050.31</v>
      </c>
      <c r="R294" s="6">
        <v>0</v>
      </c>
      <c r="S294" s="22">
        <v>0</v>
      </c>
      <c r="T294" s="131">
        <f t="shared" si="33"/>
        <v>4.1014402880576117E-2</v>
      </c>
      <c r="U294" s="73">
        <f t="shared" si="26"/>
        <v>4500</v>
      </c>
      <c r="V294" s="73">
        <f t="shared" si="27"/>
        <v>0</v>
      </c>
      <c r="W294" s="73">
        <f t="shared" si="28"/>
        <v>2050.31</v>
      </c>
      <c r="X294" s="73">
        <f t="shared" si="29"/>
        <v>0</v>
      </c>
      <c r="Y294" s="116">
        <f t="shared" si="30"/>
        <v>4.1014402880576117E-2</v>
      </c>
      <c r="Z294" s="118">
        <f t="shared" si="31"/>
        <v>4.101440288057612E-4</v>
      </c>
      <c r="AA294" s="119">
        <f t="shared" si="32"/>
        <v>4.0604258851770353E-2</v>
      </c>
    </row>
    <row r="295" spans="1:27" ht="15.75" thickBot="1" x14ac:dyDescent="0.3">
      <c r="A295" s="157" t="s">
        <v>99</v>
      </c>
      <c r="B295" s="153"/>
      <c r="C295" s="153"/>
      <c r="D295" s="153"/>
      <c r="E295" s="154"/>
      <c r="F295" s="155">
        <v>6250</v>
      </c>
      <c r="G295" s="156"/>
      <c r="H295" s="34">
        <v>0</v>
      </c>
      <c r="I295" s="6">
        <v>0</v>
      </c>
      <c r="J295" s="28">
        <v>0</v>
      </c>
      <c r="K295" s="6">
        <v>2178.9899999999998</v>
      </c>
      <c r="L295" s="6">
        <v>0</v>
      </c>
      <c r="M295" s="6">
        <v>0</v>
      </c>
      <c r="N295" s="97">
        <v>0</v>
      </c>
      <c r="O295" s="6">
        <v>0</v>
      </c>
      <c r="P295" s="6">
        <v>0</v>
      </c>
      <c r="Q295" s="6">
        <v>2178.9899999999998</v>
      </c>
      <c r="R295" s="6">
        <v>0</v>
      </c>
      <c r="S295" s="22">
        <v>0</v>
      </c>
      <c r="T295" s="131">
        <f t="shared" si="33"/>
        <v>0.34863839999999996</v>
      </c>
      <c r="U295" s="73">
        <f t="shared" si="26"/>
        <v>0</v>
      </c>
      <c r="V295" s="73">
        <f t="shared" si="27"/>
        <v>0</v>
      </c>
      <c r="W295" s="73">
        <f t="shared" si="28"/>
        <v>2178.9899999999998</v>
      </c>
      <c r="X295" s="73">
        <f t="shared" si="29"/>
        <v>0</v>
      </c>
      <c r="Y295" s="116">
        <f t="shared" si="30"/>
        <v>0.34863839999999996</v>
      </c>
      <c r="Z295" s="118">
        <f t="shared" si="31"/>
        <v>3.4863839999999995E-3</v>
      </c>
      <c r="AA295" s="119">
        <f t="shared" si="32"/>
        <v>0.34515201599999995</v>
      </c>
    </row>
    <row r="296" spans="1:27" ht="15.75" thickBot="1" x14ac:dyDescent="0.3">
      <c r="A296" s="158" t="s">
        <v>32</v>
      </c>
      <c r="B296" s="159"/>
      <c r="C296" s="159"/>
      <c r="D296" s="159"/>
      <c r="E296" s="160"/>
      <c r="F296" s="161">
        <f>SUM(F284:G295)</f>
        <v>500000</v>
      </c>
      <c r="G296" s="150"/>
      <c r="H296" s="11">
        <f t="shared" ref="H296:Q296" si="34">SUM(H284:H295)</f>
        <v>29600</v>
      </c>
      <c r="I296" s="12">
        <f t="shared" si="34"/>
        <v>0</v>
      </c>
      <c r="J296" s="12">
        <f t="shared" si="34"/>
        <v>0</v>
      </c>
      <c r="K296" s="12">
        <f t="shared" si="34"/>
        <v>16769.21</v>
      </c>
      <c r="L296" s="12">
        <f t="shared" si="34"/>
        <v>0</v>
      </c>
      <c r="M296" s="12">
        <f t="shared" si="34"/>
        <v>0</v>
      </c>
      <c r="N296" s="104">
        <f t="shared" si="34"/>
        <v>83900</v>
      </c>
      <c r="O296" s="12">
        <f t="shared" si="34"/>
        <v>0</v>
      </c>
      <c r="P296" s="12">
        <f t="shared" si="34"/>
        <v>0</v>
      </c>
      <c r="Q296" s="12">
        <f t="shared" si="34"/>
        <v>42808.34</v>
      </c>
      <c r="R296" s="46">
        <v>0</v>
      </c>
      <c r="S296" s="32">
        <v>0</v>
      </c>
      <c r="T296" s="121"/>
      <c r="U296" s="73">
        <f t="shared" si="26"/>
        <v>83900</v>
      </c>
      <c r="V296" s="73">
        <f t="shared" si="27"/>
        <v>0</v>
      </c>
      <c r="W296" s="73">
        <f t="shared" si="28"/>
        <v>42808.34</v>
      </c>
      <c r="X296" s="73">
        <f t="shared" si="29"/>
        <v>0</v>
      </c>
      <c r="Y296" s="116">
        <f t="shared" si="30"/>
        <v>8.5616679999999987E-2</v>
      </c>
      <c r="Z296" s="118">
        <f t="shared" si="31"/>
        <v>0</v>
      </c>
      <c r="AA296" s="119">
        <f>+T296-Y296</f>
        <v>-8.5616679999999987E-2</v>
      </c>
    </row>
    <row r="297" spans="1:27" ht="15.75" thickBot="1" x14ac:dyDescent="0.3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107"/>
      <c r="O297" s="41"/>
      <c r="P297" s="41"/>
      <c r="Q297" s="41"/>
      <c r="R297" s="41"/>
      <c r="S297" s="41"/>
      <c r="T297" s="41"/>
    </row>
    <row r="298" spans="1:27" ht="15.75" thickBot="1" x14ac:dyDescent="0.3">
      <c r="A298" s="162" t="s">
        <v>44</v>
      </c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</row>
    <row r="299" spans="1:27" ht="15.75" thickBot="1" x14ac:dyDescent="0.3">
      <c r="A299" s="145"/>
      <c r="B299" s="145"/>
      <c r="C299" s="162" t="s">
        <v>17</v>
      </c>
      <c r="D299" s="145"/>
      <c r="E299" s="145"/>
      <c r="F299" s="145"/>
      <c r="G299" s="145"/>
      <c r="H299" s="145"/>
      <c r="I299" s="162" t="s">
        <v>45</v>
      </c>
      <c r="J299" s="145"/>
      <c r="K299" s="145"/>
      <c r="L299" s="145"/>
      <c r="M299" s="145"/>
      <c r="N299" s="145"/>
      <c r="O299" s="162" t="s">
        <v>19</v>
      </c>
      <c r="P299" s="145"/>
      <c r="Q299" s="145"/>
      <c r="R299" s="145"/>
      <c r="S299" s="145"/>
      <c r="T299" s="145"/>
    </row>
    <row r="300" spans="1:27" ht="15.75" thickBot="1" x14ac:dyDescent="0.3">
      <c r="A300" s="145"/>
      <c r="B300" s="145"/>
      <c r="C300" s="162" t="s">
        <v>36</v>
      </c>
      <c r="D300" s="145"/>
      <c r="E300" s="162" t="s">
        <v>37</v>
      </c>
      <c r="F300" s="145"/>
      <c r="G300" s="162" t="s">
        <v>38</v>
      </c>
      <c r="H300" s="145"/>
      <c r="I300" s="162" t="s">
        <v>36</v>
      </c>
      <c r="J300" s="145"/>
      <c r="K300" s="162" t="s">
        <v>37</v>
      </c>
      <c r="L300" s="145"/>
      <c r="M300" s="162" t="s">
        <v>38</v>
      </c>
      <c r="N300" s="145"/>
      <c r="O300" s="162" t="s">
        <v>36</v>
      </c>
      <c r="P300" s="145"/>
      <c r="Q300" s="162" t="s">
        <v>37</v>
      </c>
      <c r="R300" s="145"/>
      <c r="S300" s="162" t="s">
        <v>38</v>
      </c>
      <c r="T300" s="145"/>
    </row>
    <row r="301" spans="1:27" ht="15.75" thickBot="1" x14ac:dyDescent="0.3">
      <c r="A301" s="144" t="s">
        <v>46</v>
      </c>
      <c r="B301" s="145"/>
      <c r="C301" s="146">
        <v>500000</v>
      </c>
      <c r="D301" s="145"/>
      <c r="E301" s="146">
        <v>0</v>
      </c>
      <c r="F301" s="145"/>
      <c r="G301" s="146"/>
      <c r="H301" s="145"/>
      <c r="I301" s="146">
        <f>SUM(K296)</f>
        <v>16769.21</v>
      </c>
      <c r="J301" s="145"/>
      <c r="K301" s="146"/>
      <c r="L301" s="145"/>
      <c r="M301" s="146"/>
      <c r="N301" s="145"/>
      <c r="O301" s="146">
        <f>SUM(Q296)</f>
        <v>42808.34</v>
      </c>
      <c r="P301" s="145"/>
      <c r="Q301" s="147"/>
      <c r="R301" s="145"/>
      <c r="S301" s="146"/>
      <c r="T301" s="145"/>
    </row>
    <row r="302" spans="1:27" ht="15.75" thickBot="1" x14ac:dyDescent="0.3">
      <c r="A302" s="144" t="s">
        <v>47</v>
      </c>
      <c r="B302" s="145"/>
      <c r="C302" s="146">
        <v>0</v>
      </c>
      <c r="D302" s="145"/>
      <c r="E302" s="146">
        <v>0</v>
      </c>
      <c r="F302" s="145"/>
      <c r="G302" s="146"/>
      <c r="H302" s="145"/>
      <c r="I302" s="146">
        <v>0</v>
      </c>
      <c r="J302" s="145"/>
      <c r="K302" s="146"/>
      <c r="L302" s="145"/>
      <c r="M302" s="146"/>
      <c r="N302" s="145"/>
      <c r="O302" s="146">
        <v>0</v>
      </c>
      <c r="P302" s="145"/>
      <c r="Q302" s="146"/>
      <c r="R302" s="145"/>
      <c r="S302" s="146"/>
      <c r="T302" s="145"/>
    </row>
    <row r="303" spans="1:27" ht="15.75" thickBot="1" x14ac:dyDescent="0.3">
      <c r="A303" s="144" t="s">
        <v>32</v>
      </c>
      <c r="B303" s="145"/>
      <c r="C303" s="146">
        <f>SUM(C301,C302)</f>
        <v>500000</v>
      </c>
      <c r="D303" s="145"/>
      <c r="E303" s="38"/>
      <c r="F303" s="38"/>
      <c r="G303" s="146"/>
      <c r="H303" s="145"/>
      <c r="I303" s="146">
        <f>SUM(I301,I302)</f>
        <v>16769.21</v>
      </c>
      <c r="J303" s="145"/>
      <c r="K303" s="147"/>
      <c r="L303" s="145"/>
      <c r="M303" s="146"/>
      <c r="N303" s="145"/>
      <c r="O303" s="146">
        <f>SUM(O301,O302)</f>
        <v>42808.34</v>
      </c>
      <c r="P303" s="145"/>
      <c r="Q303" s="147"/>
      <c r="R303" s="145"/>
      <c r="S303" s="146"/>
      <c r="T303" s="145"/>
    </row>
    <row r="304" spans="1:27" ht="15.75" thickBot="1" x14ac:dyDescent="0.3">
      <c r="A304" s="41"/>
      <c r="B304" s="41"/>
      <c r="C304" s="41"/>
      <c r="D304" s="41"/>
      <c r="E304" s="40"/>
      <c r="F304" s="40"/>
      <c r="G304" s="40"/>
      <c r="H304" s="40"/>
      <c r="I304" s="40"/>
      <c r="J304" s="40"/>
      <c r="K304" s="40"/>
      <c r="L304" s="40"/>
      <c r="M304" s="40"/>
      <c r="N304" s="109"/>
      <c r="O304" s="40"/>
      <c r="P304" s="40"/>
      <c r="Q304" s="40"/>
      <c r="R304" s="40"/>
      <c r="S304" s="40"/>
      <c r="T304" s="40"/>
    </row>
    <row r="305" spans="1:20" ht="15.75" thickBot="1" x14ac:dyDescent="0.3">
      <c r="A305" s="148" t="s">
        <v>48</v>
      </c>
      <c r="B305" s="149"/>
      <c r="C305" s="149"/>
      <c r="D305" s="150"/>
      <c r="E305" s="25"/>
      <c r="F305" s="39"/>
      <c r="G305" s="39"/>
      <c r="H305" s="39"/>
      <c r="I305" s="39"/>
      <c r="J305" s="39"/>
      <c r="K305" s="39"/>
      <c r="L305" s="39"/>
      <c r="M305" s="39"/>
      <c r="N305" s="106"/>
      <c r="O305" s="39"/>
      <c r="P305" s="39"/>
      <c r="Q305" s="39"/>
      <c r="R305" s="39"/>
      <c r="S305" s="39"/>
      <c r="T305" s="39"/>
    </row>
    <row r="306" spans="1:20" ht="15.75" thickBot="1" x14ac:dyDescent="0.3">
      <c r="A306" s="151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50"/>
    </row>
    <row r="307" spans="1:20" x14ac:dyDescent="0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109"/>
      <c r="O307" s="40"/>
      <c r="P307" s="40"/>
      <c r="Q307" s="40"/>
      <c r="R307" s="40"/>
      <c r="S307" s="40"/>
      <c r="T307" s="40"/>
    </row>
    <row r="308" spans="1:20" x14ac:dyDescent="0.25">
      <c r="A308" s="139" t="s">
        <v>49</v>
      </c>
      <c r="B308" s="140"/>
      <c r="C308" s="140"/>
      <c r="D308" s="140"/>
      <c r="E308" s="140"/>
      <c r="F308" s="140"/>
      <c r="G308" s="38"/>
      <c r="H308" s="38"/>
      <c r="I308" s="139" t="s">
        <v>50</v>
      </c>
      <c r="J308" s="140"/>
      <c r="K308" s="140"/>
      <c r="L308" s="140"/>
      <c r="M308" s="140"/>
      <c r="N308" s="140"/>
      <c r="O308" s="38"/>
      <c r="P308" s="38"/>
      <c r="Q308" s="139" t="s">
        <v>51</v>
      </c>
      <c r="R308" s="140"/>
      <c r="S308" s="140"/>
      <c r="T308" s="140"/>
    </row>
    <row r="309" spans="1:20" x14ac:dyDescent="0.2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O309" s="38"/>
      <c r="P309" s="38"/>
      <c r="Q309" s="38"/>
      <c r="R309" s="38"/>
      <c r="S309" s="38"/>
      <c r="T309" s="38"/>
    </row>
    <row r="310" spans="1:20" x14ac:dyDescent="0.25">
      <c r="A310" s="141"/>
      <c r="B310" s="140"/>
      <c r="C310" s="140"/>
      <c r="D310" s="140"/>
      <c r="E310" s="140"/>
      <c r="F310" s="140"/>
      <c r="G310" s="38"/>
      <c r="H310" s="38"/>
      <c r="I310" s="143"/>
      <c r="J310" s="140"/>
      <c r="K310" s="140"/>
      <c r="L310" s="140"/>
      <c r="M310" s="140"/>
      <c r="N310" s="140"/>
      <c r="O310" s="38"/>
      <c r="P310" s="38"/>
      <c r="Q310" s="143"/>
      <c r="R310" s="140"/>
      <c r="S310" s="140"/>
      <c r="T310" s="140"/>
    </row>
    <row r="311" spans="1:20" x14ac:dyDescent="0.25">
      <c r="A311" s="140"/>
      <c r="B311" s="140"/>
      <c r="C311" s="140"/>
      <c r="D311" s="140"/>
      <c r="E311" s="140"/>
      <c r="F311" s="140"/>
      <c r="G311" s="38"/>
      <c r="H311" s="38"/>
      <c r="I311" s="140"/>
      <c r="J311" s="140"/>
      <c r="K311" s="140"/>
      <c r="L311" s="140"/>
      <c r="M311" s="140"/>
      <c r="N311" s="140"/>
      <c r="O311" s="38"/>
      <c r="P311" s="38"/>
      <c r="Q311" s="140"/>
      <c r="R311" s="140"/>
      <c r="S311" s="140"/>
      <c r="T311" s="140"/>
    </row>
    <row r="312" spans="1:20" x14ac:dyDescent="0.25">
      <c r="A312" s="140"/>
      <c r="B312" s="140"/>
      <c r="C312" s="140"/>
      <c r="D312" s="140"/>
      <c r="E312" s="140"/>
      <c r="F312" s="140"/>
      <c r="G312" s="38"/>
      <c r="H312" s="38"/>
      <c r="I312" s="140"/>
      <c r="J312" s="140"/>
      <c r="K312" s="140"/>
      <c r="L312" s="140"/>
      <c r="M312" s="140"/>
      <c r="N312" s="140"/>
      <c r="O312" s="38"/>
      <c r="P312" s="38"/>
      <c r="Q312" s="140"/>
      <c r="R312" s="140"/>
      <c r="S312" s="140"/>
      <c r="T312" s="140"/>
    </row>
    <row r="313" spans="1:20" ht="15.75" thickBot="1" x14ac:dyDescent="0.3">
      <c r="A313" s="142"/>
      <c r="B313" s="142"/>
      <c r="C313" s="142"/>
      <c r="D313" s="142"/>
      <c r="E313" s="142"/>
      <c r="F313" s="142"/>
      <c r="G313" s="38"/>
      <c r="H313" s="38"/>
      <c r="I313" s="142"/>
      <c r="J313" s="142"/>
      <c r="K313" s="142"/>
      <c r="L313" s="142"/>
      <c r="M313" s="142"/>
      <c r="N313" s="142"/>
      <c r="O313" s="38"/>
      <c r="P313" s="38"/>
      <c r="Q313" s="142"/>
      <c r="R313" s="142"/>
      <c r="S313" s="142"/>
      <c r="T313" s="142"/>
    </row>
    <row r="314" spans="1:20" x14ac:dyDescent="0.25">
      <c r="A314" s="136" t="s">
        <v>90</v>
      </c>
      <c r="B314" s="137"/>
      <c r="C314" s="137"/>
      <c r="D314" s="137"/>
      <c r="E314" s="137"/>
      <c r="F314" s="137"/>
      <c r="G314" s="38"/>
      <c r="H314" s="38"/>
      <c r="I314" s="138" t="s">
        <v>57</v>
      </c>
      <c r="J314" s="137"/>
      <c r="K314" s="137"/>
      <c r="L314" s="137"/>
      <c r="M314" s="137"/>
      <c r="N314" s="137"/>
      <c r="O314" s="38"/>
      <c r="P314" s="38"/>
      <c r="Q314" s="138" t="s">
        <v>76</v>
      </c>
      <c r="R314" s="137"/>
      <c r="S314" s="137"/>
      <c r="T314" s="137"/>
    </row>
    <row r="315" spans="1:20" x14ac:dyDescent="0.25">
      <c r="A315" s="135" t="s">
        <v>41</v>
      </c>
      <c r="B315" s="135"/>
      <c r="C315" s="135"/>
      <c r="D315" s="135"/>
      <c r="E315" s="135"/>
      <c r="F315" s="135"/>
      <c r="G315" s="38"/>
      <c r="H315" s="38"/>
      <c r="I315" s="135" t="s">
        <v>59</v>
      </c>
      <c r="J315" s="135"/>
      <c r="K315" s="135"/>
      <c r="L315" s="135"/>
      <c r="M315" s="135"/>
      <c r="N315" s="135"/>
      <c r="O315" s="38"/>
      <c r="P315" s="38"/>
      <c r="Q315" s="135" t="s">
        <v>60</v>
      </c>
      <c r="R315" s="135"/>
      <c r="S315" s="135"/>
      <c r="T315" s="135"/>
    </row>
    <row r="316" spans="1:20" x14ac:dyDescent="0.25">
      <c r="A316" s="38"/>
      <c r="B316" s="38"/>
      <c r="C316" s="38"/>
      <c r="D316" s="38"/>
      <c r="E316" s="38"/>
      <c r="F316" s="38"/>
      <c r="G316" s="38"/>
      <c r="H316" s="38"/>
      <c r="I316" s="135" t="s">
        <v>61</v>
      </c>
      <c r="J316" s="135"/>
      <c r="K316" s="135"/>
      <c r="L316" s="135"/>
      <c r="M316" s="135"/>
      <c r="N316" s="135"/>
      <c r="O316" s="38"/>
      <c r="P316" s="38"/>
      <c r="Q316" s="135" t="s">
        <v>61</v>
      </c>
      <c r="R316" s="135"/>
      <c r="S316" s="135"/>
      <c r="T316" s="135"/>
    </row>
    <row r="317" spans="1:20" x14ac:dyDescent="0.25">
      <c r="A317" s="38"/>
      <c r="B317" s="38"/>
      <c r="C317" s="38"/>
      <c r="D317" s="38"/>
      <c r="E317" s="38"/>
      <c r="F317" s="38"/>
      <c r="G317" s="38"/>
      <c r="H317" s="38"/>
      <c r="I317" s="139" t="s">
        <v>52</v>
      </c>
      <c r="J317" s="140"/>
      <c r="K317" s="140"/>
      <c r="L317" s="140"/>
      <c r="M317" s="140"/>
      <c r="N317" s="140"/>
      <c r="O317" s="38"/>
      <c r="P317" s="38"/>
      <c r="Q317" s="38"/>
      <c r="R317" s="38"/>
      <c r="S317" s="38"/>
      <c r="T317" s="38"/>
    </row>
    <row r="318" spans="1:20" x14ac:dyDescent="0.25">
      <c r="A318" s="139" t="s">
        <v>53</v>
      </c>
      <c r="B318" s="140"/>
      <c r="C318" s="140"/>
      <c r="D318" s="140"/>
      <c r="E318" s="140"/>
      <c r="F318" s="140"/>
      <c r="G318" s="38"/>
      <c r="H318" s="38"/>
      <c r="I318" s="139" t="s">
        <v>54</v>
      </c>
      <c r="J318" s="140"/>
      <c r="K318" s="140"/>
      <c r="L318" s="140"/>
      <c r="M318" s="140"/>
      <c r="N318" s="140"/>
      <c r="O318" s="38"/>
      <c r="P318" s="38"/>
      <c r="Q318" s="139" t="s">
        <v>55</v>
      </c>
      <c r="R318" s="140"/>
      <c r="S318" s="140"/>
      <c r="T318" s="140"/>
    </row>
    <row r="319" spans="1:20" x14ac:dyDescent="0.25">
      <c r="A319" s="141"/>
      <c r="B319" s="140"/>
      <c r="C319" s="140"/>
      <c r="D319" s="140"/>
      <c r="E319" s="140"/>
      <c r="F319" s="140"/>
      <c r="G319" s="38"/>
      <c r="H319" s="38"/>
      <c r="I319" s="143"/>
      <c r="J319" s="140"/>
      <c r="K319" s="140"/>
      <c r="L319" s="140"/>
      <c r="M319" s="140"/>
      <c r="N319" s="140"/>
      <c r="O319" s="38"/>
      <c r="P319" s="38"/>
      <c r="Q319" s="143"/>
      <c r="R319" s="140"/>
      <c r="S319" s="140"/>
      <c r="T319" s="140"/>
    </row>
    <row r="320" spans="1:20" x14ac:dyDescent="0.25">
      <c r="A320" s="140"/>
      <c r="B320" s="140"/>
      <c r="C320" s="140"/>
      <c r="D320" s="140"/>
      <c r="E320" s="140"/>
      <c r="F320" s="140"/>
      <c r="G320" s="38"/>
      <c r="H320" s="38"/>
      <c r="I320" s="140"/>
      <c r="J320" s="140"/>
      <c r="K320" s="140"/>
      <c r="L320" s="140"/>
      <c r="M320" s="140"/>
      <c r="N320" s="140"/>
      <c r="O320" s="38"/>
      <c r="P320" s="38"/>
      <c r="Q320" s="140"/>
      <c r="R320" s="140"/>
      <c r="S320" s="140"/>
      <c r="T320" s="140"/>
    </row>
    <row r="321" spans="1:21" x14ac:dyDescent="0.25">
      <c r="A321" s="140"/>
      <c r="B321" s="140"/>
      <c r="C321" s="140"/>
      <c r="D321" s="140"/>
      <c r="E321" s="140"/>
      <c r="F321" s="140"/>
      <c r="G321" s="38"/>
      <c r="H321" s="38"/>
      <c r="I321" s="140"/>
      <c r="J321" s="140"/>
      <c r="K321" s="140"/>
      <c r="L321" s="140"/>
      <c r="M321" s="140"/>
      <c r="N321" s="140"/>
      <c r="O321" s="38"/>
      <c r="P321" s="38"/>
      <c r="Q321" s="140"/>
      <c r="R321" s="140"/>
      <c r="S321" s="140"/>
      <c r="T321" s="140"/>
    </row>
    <row r="322" spans="1:21" ht="15.75" thickBot="1" x14ac:dyDescent="0.3">
      <c r="A322" s="142"/>
      <c r="B322" s="142"/>
      <c r="C322" s="142"/>
      <c r="D322" s="142"/>
      <c r="E322" s="142"/>
      <c r="F322" s="142"/>
      <c r="G322" s="38"/>
      <c r="H322" s="38"/>
      <c r="I322" s="142"/>
      <c r="J322" s="142"/>
      <c r="K322" s="142"/>
      <c r="L322" s="142"/>
      <c r="M322" s="142"/>
      <c r="N322" s="142"/>
      <c r="O322" s="38"/>
      <c r="P322" s="38"/>
      <c r="Q322" s="142"/>
      <c r="R322" s="142"/>
      <c r="S322" s="142"/>
      <c r="T322" s="142"/>
    </row>
    <row r="323" spans="1:21" x14ac:dyDescent="0.25">
      <c r="A323" s="136" t="s">
        <v>62</v>
      </c>
      <c r="B323" s="137"/>
      <c r="C323" s="137"/>
      <c r="D323" s="137"/>
      <c r="E323" s="137"/>
      <c r="F323" s="137"/>
      <c r="G323" s="38"/>
      <c r="H323" s="38"/>
      <c r="I323" s="136" t="s">
        <v>63</v>
      </c>
      <c r="J323" s="137"/>
      <c r="K323" s="137"/>
      <c r="L323" s="137"/>
      <c r="M323" s="137"/>
      <c r="N323" s="137"/>
      <c r="O323" s="38"/>
      <c r="P323" s="38"/>
      <c r="Q323" s="136" t="s">
        <v>64</v>
      </c>
      <c r="R323" s="137"/>
      <c r="S323" s="137"/>
      <c r="T323" s="137"/>
    </row>
    <row r="324" spans="1:21" x14ac:dyDescent="0.25">
      <c r="A324" s="135" t="s">
        <v>65</v>
      </c>
      <c r="B324" s="135"/>
      <c r="C324" s="135"/>
      <c r="D324" s="135"/>
      <c r="E324" s="135"/>
      <c r="F324" s="135"/>
      <c r="G324" s="38"/>
      <c r="H324" s="38"/>
      <c r="I324" s="135" t="s">
        <v>66</v>
      </c>
      <c r="J324" s="135"/>
      <c r="K324" s="135"/>
      <c r="L324" s="135"/>
      <c r="M324" s="135"/>
      <c r="N324" s="135"/>
      <c r="O324" s="38"/>
      <c r="P324" s="38"/>
      <c r="Q324" s="135" t="s">
        <v>67</v>
      </c>
      <c r="R324" s="135"/>
      <c r="S324" s="135"/>
      <c r="T324" s="135"/>
    </row>
    <row r="325" spans="1:21" x14ac:dyDescent="0.25">
      <c r="A325" s="135" t="s">
        <v>68</v>
      </c>
      <c r="B325" s="135"/>
      <c r="C325" s="135"/>
      <c r="D325" s="135"/>
      <c r="E325" s="135"/>
      <c r="F325" s="135"/>
      <c r="G325" s="38"/>
      <c r="H325" s="38"/>
      <c r="I325" s="135" t="s">
        <v>69</v>
      </c>
      <c r="J325" s="135"/>
      <c r="K325" s="135"/>
      <c r="L325" s="135"/>
      <c r="M325" s="135"/>
      <c r="N325" s="135"/>
      <c r="O325" s="38"/>
      <c r="P325" s="38"/>
      <c r="Q325" s="135" t="s">
        <v>70</v>
      </c>
      <c r="R325" s="135"/>
      <c r="S325" s="135"/>
      <c r="T325" s="135"/>
    </row>
    <row r="326" spans="1:21" x14ac:dyDescent="0.25">
      <c r="A326" s="227" t="s">
        <v>56</v>
      </c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</row>
    <row r="328" spans="1:21" x14ac:dyDescent="0.2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O328" s="38"/>
      <c r="P328" s="38"/>
      <c r="Q328" s="38"/>
      <c r="R328" s="38"/>
      <c r="S328" s="38"/>
      <c r="T328" s="38"/>
    </row>
    <row r="329" spans="1:21" s="52" customFormat="1" x14ac:dyDescent="0.25">
      <c r="N329" s="102"/>
    </row>
    <row r="330" spans="1:21" s="52" customFormat="1" x14ac:dyDescent="0.25">
      <c r="N330" s="102"/>
    </row>
    <row r="331" spans="1:21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O331" s="38"/>
      <c r="P331" s="38"/>
      <c r="Q331" s="38"/>
      <c r="R331" s="38"/>
      <c r="S331" s="38"/>
      <c r="T331" s="38"/>
    </row>
    <row r="333" spans="1:21" ht="26.25" x14ac:dyDescent="0.4">
      <c r="A333" s="208" t="s">
        <v>0</v>
      </c>
      <c r="B333" s="208"/>
      <c r="C333" s="208"/>
      <c r="D333" s="208"/>
      <c r="E333" s="208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67"/>
    </row>
    <row r="334" spans="1:21" ht="15.75" thickBot="1" x14ac:dyDescent="0.3"/>
    <row r="335" spans="1:21" ht="15" customHeight="1" x14ac:dyDescent="0.25">
      <c r="A335" s="209" t="s">
        <v>1</v>
      </c>
      <c r="B335" s="210"/>
      <c r="C335" s="210"/>
      <c r="D335" s="210"/>
      <c r="E335" s="210"/>
      <c r="F335" s="211" t="s">
        <v>131</v>
      </c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2"/>
    </row>
    <row r="336" spans="1:21" x14ac:dyDescent="0.25">
      <c r="A336" s="194" t="s">
        <v>2</v>
      </c>
      <c r="B336" s="195"/>
      <c r="C336" s="195"/>
      <c r="D336" s="195"/>
      <c r="E336" s="195"/>
      <c r="F336" s="213" t="s">
        <v>75</v>
      </c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3"/>
      <c r="R336" s="213"/>
      <c r="S336" s="213"/>
      <c r="T336" s="214"/>
    </row>
    <row r="337" spans="1:29" x14ac:dyDescent="0.25">
      <c r="A337" s="194" t="s">
        <v>3</v>
      </c>
      <c r="B337" s="195"/>
      <c r="C337" s="195"/>
      <c r="D337" s="195"/>
      <c r="E337" s="195"/>
      <c r="F337" s="215" t="s">
        <v>4</v>
      </c>
      <c r="G337" s="215"/>
      <c r="H337" s="215"/>
      <c r="I337" s="215"/>
      <c r="J337" s="215"/>
      <c r="K337" s="215"/>
      <c r="L337" s="215"/>
      <c r="M337" s="215"/>
      <c r="N337" s="215"/>
      <c r="O337" s="215"/>
      <c r="P337" s="215"/>
      <c r="Q337" s="215"/>
      <c r="R337" s="215"/>
      <c r="S337" s="215"/>
      <c r="T337" s="216"/>
    </row>
    <row r="338" spans="1:29" x14ac:dyDescent="0.25">
      <c r="A338" s="194" t="s">
        <v>5</v>
      </c>
      <c r="B338" s="195"/>
      <c r="C338" s="195"/>
      <c r="D338" s="195"/>
      <c r="E338" s="195"/>
      <c r="F338" s="215" t="s">
        <v>6</v>
      </c>
      <c r="G338" s="215"/>
      <c r="H338" s="215"/>
      <c r="I338" s="215"/>
      <c r="J338" s="215"/>
      <c r="K338" s="215"/>
      <c r="L338" s="215"/>
      <c r="M338" s="215"/>
      <c r="N338" s="215"/>
      <c r="O338" s="215"/>
      <c r="P338" s="215"/>
      <c r="Q338" s="215"/>
      <c r="R338" s="215"/>
      <c r="S338" s="215"/>
      <c r="T338" s="216"/>
    </row>
    <row r="339" spans="1:29" x14ac:dyDescent="0.25">
      <c r="A339" s="194" t="s">
        <v>7</v>
      </c>
      <c r="B339" s="195"/>
      <c r="C339" s="195"/>
      <c r="D339" s="195"/>
      <c r="E339" s="195"/>
      <c r="F339" s="217" t="s">
        <v>8</v>
      </c>
      <c r="G339" s="215"/>
      <c r="H339" s="218">
        <v>500000</v>
      </c>
      <c r="I339" s="219"/>
      <c r="J339" s="219"/>
      <c r="K339" s="219"/>
      <c r="L339" s="219"/>
      <c r="M339" s="45" t="s">
        <v>9</v>
      </c>
      <c r="N339" s="220">
        <v>0</v>
      </c>
      <c r="O339" s="215"/>
      <c r="P339" s="215"/>
      <c r="Q339" s="217" t="s">
        <v>10</v>
      </c>
      <c r="R339" s="217"/>
      <c r="S339" s="217"/>
      <c r="T339" s="221"/>
    </row>
    <row r="340" spans="1:29" x14ac:dyDescent="0.25">
      <c r="A340" s="194" t="s">
        <v>11</v>
      </c>
      <c r="B340" s="195"/>
      <c r="C340" s="195"/>
      <c r="D340" s="195"/>
      <c r="E340" s="195"/>
      <c r="F340" s="217" t="s">
        <v>8</v>
      </c>
      <c r="G340" s="215"/>
      <c r="H340" s="224">
        <v>0</v>
      </c>
      <c r="I340" s="215"/>
      <c r="J340" s="215"/>
      <c r="K340" s="215"/>
      <c r="L340" s="215"/>
      <c r="M340" s="45" t="s">
        <v>9</v>
      </c>
      <c r="N340" s="224">
        <v>0</v>
      </c>
      <c r="O340" s="215"/>
      <c r="P340" s="215"/>
      <c r="Q340" s="225">
        <v>0</v>
      </c>
      <c r="R340" s="225"/>
      <c r="S340" s="225"/>
      <c r="T340" s="226"/>
    </row>
    <row r="341" spans="1:29" x14ac:dyDescent="0.25">
      <c r="A341" s="194" t="s">
        <v>12</v>
      </c>
      <c r="B341" s="195"/>
      <c r="C341" s="195"/>
      <c r="D341" s="195"/>
      <c r="E341" s="195"/>
      <c r="F341" s="196" t="s">
        <v>106</v>
      </c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  <c r="S341" s="196"/>
      <c r="T341" s="197"/>
    </row>
    <row r="342" spans="1:29" ht="15.75" thickBot="1" x14ac:dyDescent="0.3">
      <c r="A342" s="198" t="s">
        <v>13</v>
      </c>
      <c r="B342" s="199"/>
      <c r="C342" s="199"/>
      <c r="D342" s="199"/>
      <c r="E342" s="199"/>
      <c r="F342" s="200" t="s">
        <v>89</v>
      </c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1"/>
    </row>
    <row r="343" spans="1:29" ht="15.75" thickBot="1" x14ac:dyDescent="0.3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106"/>
      <c r="O343" s="39"/>
      <c r="P343" s="39"/>
      <c r="Q343" s="39"/>
      <c r="R343" s="39"/>
      <c r="S343" s="39"/>
      <c r="T343" s="39"/>
    </row>
    <row r="344" spans="1:29" ht="15.75" thickBot="1" x14ac:dyDescent="0.3">
      <c r="A344" s="162" t="s">
        <v>14</v>
      </c>
      <c r="B344" s="145"/>
      <c r="C344" s="145"/>
      <c r="D344" s="162" t="s">
        <v>15</v>
      </c>
      <c r="E344" s="145"/>
      <c r="F344" s="162" t="s">
        <v>16</v>
      </c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</row>
    <row r="345" spans="1:29" ht="15.75" thickBot="1" x14ac:dyDescent="0.3">
      <c r="A345" s="145"/>
      <c r="B345" s="145"/>
      <c r="C345" s="145"/>
      <c r="D345" s="145"/>
      <c r="E345" s="145"/>
      <c r="F345" s="164" t="s">
        <v>17</v>
      </c>
      <c r="G345" s="145"/>
      <c r="H345" s="162" t="s">
        <v>18</v>
      </c>
      <c r="I345" s="145"/>
      <c r="J345" s="145"/>
      <c r="K345" s="145"/>
      <c r="L345" s="145"/>
      <c r="M345" s="145"/>
      <c r="N345" s="162" t="s">
        <v>19</v>
      </c>
      <c r="O345" s="145"/>
      <c r="P345" s="145"/>
      <c r="Q345" s="145"/>
      <c r="R345" s="145"/>
      <c r="S345" s="145"/>
      <c r="T345" s="145"/>
    </row>
    <row r="346" spans="1:29" ht="15.75" thickBot="1" x14ac:dyDescent="0.3">
      <c r="A346" s="145"/>
      <c r="B346" s="145"/>
      <c r="C346" s="145"/>
      <c r="D346" s="145"/>
      <c r="E346" s="145"/>
      <c r="F346" s="145"/>
      <c r="G346" s="145"/>
      <c r="H346" s="162" t="s">
        <v>20</v>
      </c>
      <c r="I346" s="145"/>
      <c r="J346" s="145"/>
      <c r="K346" s="162" t="s">
        <v>21</v>
      </c>
      <c r="L346" s="145"/>
      <c r="M346" s="145"/>
      <c r="N346" s="162" t="s">
        <v>20</v>
      </c>
      <c r="O346" s="145"/>
      <c r="P346" s="145"/>
      <c r="Q346" s="162" t="s">
        <v>21</v>
      </c>
      <c r="R346" s="145"/>
      <c r="S346" s="145"/>
      <c r="T346" s="164" t="s">
        <v>22</v>
      </c>
      <c r="U346" s="233" t="s">
        <v>120</v>
      </c>
      <c r="V346" s="234"/>
      <c r="W346" s="233" t="s">
        <v>121</v>
      </c>
      <c r="X346" s="234"/>
      <c r="Y346" s="233" t="s">
        <v>122</v>
      </c>
      <c r="Z346" s="234"/>
    </row>
    <row r="347" spans="1:29" ht="15.75" thickBot="1" x14ac:dyDescent="0.3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233"/>
      <c r="V347" s="234"/>
      <c r="W347" s="233"/>
      <c r="X347" s="234"/>
      <c r="Y347" s="233"/>
      <c r="Z347" s="234"/>
    </row>
    <row r="348" spans="1:29" x14ac:dyDescent="0.25">
      <c r="A348" s="202" t="s">
        <v>23</v>
      </c>
      <c r="B348" s="203"/>
      <c r="C348" s="204"/>
      <c r="D348" s="205"/>
      <c r="E348" s="206"/>
      <c r="F348" s="205"/>
      <c r="G348" s="206"/>
      <c r="H348" s="205"/>
      <c r="I348" s="207"/>
      <c r="J348" s="206"/>
      <c r="K348" s="205"/>
      <c r="L348" s="207"/>
      <c r="M348" s="206"/>
      <c r="N348" s="205"/>
      <c r="O348" s="207"/>
      <c r="P348" s="206"/>
      <c r="Q348" s="205"/>
      <c r="R348" s="207"/>
      <c r="S348" s="206"/>
      <c r="T348" s="44"/>
      <c r="U348" s="112"/>
      <c r="V348" s="112"/>
      <c r="W348" s="112"/>
      <c r="X348" s="112"/>
      <c r="Y348" s="112"/>
      <c r="Z348" s="112"/>
    </row>
    <row r="349" spans="1:29" x14ac:dyDescent="0.25">
      <c r="A349" s="152" t="s">
        <v>24</v>
      </c>
      <c r="B349" s="140"/>
      <c r="C349" s="154"/>
      <c r="D349" s="178" t="s">
        <v>25</v>
      </c>
      <c r="E349" s="190"/>
      <c r="F349" s="183">
        <v>531</v>
      </c>
      <c r="G349" s="190"/>
      <c r="H349" s="183">
        <v>531</v>
      </c>
      <c r="I349" s="193"/>
      <c r="J349" s="190"/>
      <c r="K349" s="183">
        <v>531</v>
      </c>
      <c r="L349" s="193"/>
      <c r="M349" s="190"/>
      <c r="N349" s="183">
        <v>531</v>
      </c>
      <c r="O349" s="193"/>
      <c r="P349" s="190"/>
      <c r="Q349" s="183">
        <v>531</v>
      </c>
      <c r="R349" s="193"/>
      <c r="S349" s="190"/>
      <c r="T349" s="6">
        <v>100</v>
      </c>
      <c r="U349" s="73"/>
      <c r="V349" s="112"/>
      <c r="W349" s="112"/>
      <c r="X349" s="112"/>
      <c r="Y349" s="75"/>
      <c r="Z349" s="112"/>
    </row>
    <row r="350" spans="1:29" x14ac:dyDescent="0.25">
      <c r="A350" s="152" t="s">
        <v>26</v>
      </c>
      <c r="B350" s="140"/>
      <c r="C350" s="154"/>
      <c r="D350" s="178" t="s">
        <v>27</v>
      </c>
      <c r="E350" s="190"/>
      <c r="F350" s="180">
        <v>132</v>
      </c>
      <c r="G350" s="190"/>
      <c r="H350" s="180">
        <v>132</v>
      </c>
      <c r="I350" s="193"/>
      <c r="J350" s="190"/>
      <c r="K350" s="180">
        <v>132</v>
      </c>
      <c r="L350" s="193"/>
      <c r="M350" s="190"/>
      <c r="N350" s="180">
        <v>132</v>
      </c>
      <c r="O350" s="193"/>
      <c r="P350" s="190"/>
      <c r="Q350" s="180">
        <v>132</v>
      </c>
      <c r="R350" s="193"/>
      <c r="S350" s="190"/>
      <c r="T350" s="6">
        <v>100</v>
      </c>
      <c r="U350" s="73"/>
      <c r="V350" s="112"/>
      <c r="W350" s="112"/>
      <c r="X350" s="74"/>
      <c r="Y350" s="75"/>
      <c r="Z350" s="74"/>
    </row>
    <row r="351" spans="1:29" x14ac:dyDescent="0.25">
      <c r="A351" s="152" t="s">
        <v>28</v>
      </c>
      <c r="B351" s="140"/>
      <c r="C351" s="154"/>
      <c r="D351" s="178" t="s">
        <v>27</v>
      </c>
      <c r="E351" s="190"/>
      <c r="F351" s="180">
        <v>6864</v>
      </c>
      <c r="G351" s="190"/>
      <c r="H351" s="180">
        <v>660</v>
      </c>
      <c r="I351" s="193"/>
      <c r="J351" s="190"/>
      <c r="K351" s="180">
        <v>660</v>
      </c>
      <c r="L351" s="193"/>
      <c r="M351" s="190"/>
      <c r="N351" s="180">
        <v>2904</v>
      </c>
      <c r="O351" s="193"/>
      <c r="P351" s="190"/>
      <c r="Q351" s="180">
        <v>2904</v>
      </c>
      <c r="R351" s="193"/>
      <c r="S351" s="190"/>
      <c r="T351" s="47">
        <v>42.307690000000001</v>
      </c>
      <c r="U351" s="73">
        <f>+H351+N269</f>
        <v>2904</v>
      </c>
      <c r="V351" s="74">
        <f>+N351-U351</f>
        <v>0</v>
      </c>
      <c r="W351" s="74">
        <f>+K351+Q269</f>
        <v>2904</v>
      </c>
      <c r="X351" s="74">
        <f>+Q351-W351</f>
        <v>0</v>
      </c>
      <c r="Y351" s="116">
        <f>+W351/F351</f>
        <v>0.42307692307692307</v>
      </c>
      <c r="Z351" s="118">
        <f>+(T351/100)</f>
        <v>0.42307690000000003</v>
      </c>
      <c r="AA351" s="119">
        <f>+Y351-Z351</f>
        <v>2.3076923039155872E-8</v>
      </c>
      <c r="AB351" s="118"/>
      <c r="AC351" s="119"/>
    </row>
    <row r="352" spans="1:29" x14ac:dyDescent="0.25">
      <c r="A352" s="186" t="s">
        <v>29</v>
      </c>
      <c r="B352" s="187"/>
      <c r="C352" s="188"/>
      <c r="D352" s="189"/>
      <c r="E352" s="190"/>
      <c r="F352" s="189"/>
      <c r="G352" s="190"/>
      <c r="H352" s="189"/>
      <c r="I352" s="191"/>
      <c r="J352" s="190"/>
      <c r="K352" s="189"/>
      <c r="L352" s="191"/>
      <c r="M352" s="190"/>
      <c r="N352" s="189"/>
      <c r="O352" s="191"/>
      <c r="P352" s="190"/>
      <c r="Q352" s="189"/>
      <c r="R352" s="191"/>
      <c r="S352" s="190"/>
      <c r="T352" s="7"/>
      <c r="U352" s="73"/>
      <c r="V352" s="74"/>
      <c r="W352" s="74"/>
      <c r="X352" s="78"/>
      <c r="Y352" s="75"/>
      <c r="Z352" s="112"/>
    </row>
    <row r="353" spans="1:29" x14ac:dyDescent="0.25">
      <c r="A353" s="152" t="s">
        <v>30</v>
      </c>
      <c r="B353" s="140"/>
      <c r="C353" s="154"/>
      <c r="D353" s="178" t="s">
        <v>27</v>
      </c>
      <c r="E353" s="190"/>
      <c r="F353" s="183" t="s">
        <v>91</v>
      </c>
      <c r="G353" s="190"/>
      <c r="H353" s="183" t="s">
        <v>91</v>
      </c>
      <c r="I353" s="193"/>
      <c r="J353" s="190"/>
      <c r="K353" s="183">
        <v>0</v>
      </c>
      <c r="L353" s="193"/>
      <c r="M353" s="190"/>
      <c r="N353" s="183">
        <v>0</v>
      </c>
      <c r="O353" s="193"/>
      <c r="P353" s="190"/>
      <c r="Q353" s="183">
        <v>0</v>
      </c>
      <c r="R353" s="193"/>
      <c r="S353" s="190"/>
      <c r="T353" s="6">
        <v>0</v>
      </c>
      <c r="U353" s="73"/>
      <c r="V353" s="74"/>
      <c r="W353" s="74"/>
      <c r="X353" s="74"/>
      <c r="Y353" s="116"/>
      <c r="Z353" s="117"/>
    </row>
    <row r="354" spans="1:29" x14ac:dyDescent="0.25">
      <c r="A354" s="157" t="s">
        <v>84</v>
      </c>
      <c r="B354" s="140"/>
      <c r="C354" s="154"/>
      <c r="D354" s="178" t="s">
        <v>83</v>
      </c>
      <c r="E354" s="190"/>
      <c r="F354" s="183" t="s">
        <v>91</v>
      </c>
      <c r="G354" s="190"/>
      <c r="H354" s="183" t="s">
        <v>91</v>
      </c>
      <c r="I354" s="193"/>
      <c r="J354" s="190"/>
      <c r="K354" s="183">
        <v>0</v>
      </c>
      <c r="L354" s="193"/>
      <c r="M354" s="190"/>
      <c r="N354" s="183">
        <v>0</v>
      </c>
      <c r="O354" s="193"/>
      <c r="P354" s="190"/>
      <c r="Q354" s="183">
        <v>0</v>
      </c>
      <c r="R354" s="193"/>
      <c r="S354" s="190"/>
      <c r="T354" s="6">
        <v>0</v>
      </c>
      <c r="U354" s="73"/>
      <c r="V354" s="74"/>
      <c r="W354" s="74"/>
      <c r="X354" s="74"/>
      <c r="Y354" s="116"/>
      <c r="Z354" s="117"/>
    </row>
    <row r="355" spans="1:29" x14ac:dyDescent="0.25">
      <c r="A355" s="157" t="s">
        <v>31</v>
      </c>
      <c r="B355" s="176"/>
      <c r="C355" s="177"/>
      <c r="D355" s="178" t="s">
        <v>27</v>
      </c>
      <c r="E355" s="179"/>
      <c r="F355" s="180" t="s">
        <v>91</v>
      </c>
      <c r="G355" s="181"/>
      <c r="H355" s="180" t="s">
        <v>91</v>
      </c>
      <c r="I355" s="182"/>
      <c r="J355" s="181"/>
      <c r="K355" s="180">
        <v>0</v>
      </c>
      <c r="L355" s="182"/>
      <c r="M355" s="181"/>
      <c r="N355" s="180">
        <v>0</v>
      </c>
      <c r="O355" s="182"/>
      <c r="P355" s="181"/>
      <c r="Q355" s="180">
        <v>0</v>
      </c>
      <c r="R355" s="182"/>
      <c r="S355" s="181"/>
      <c r="T355" s="6">
        <v>0</v>
      </c>
      <c r="U355" s="73"/>
      <c r="V355" s="74"/>
      <c r="W355" s="74"/>
      <c r="X355" s="74"/>
      <c r="Y355" s="116"/>
      <c r="Z355" s="117"/>
    </row>
    <row r="356" spans="1:29" x14ac:dyDescent="0.25">
      <c r="A356" s="186" t="s">
        <v>85</v>
      </c>
      <c r="B356" s="187"/>
      <c r="C356" s="188"/>
      <c r="D356" s="189"/>
      <c r="E356" s="190"/>
      <c r="F356" s="189"/>
      <c r="G356" s="190"/>
      <c r="H356" s="189"/>
      <c r="I356" s="191"/>
      <c r="J356" s="190"/>
      <c r="K356" s="189"/>
      <c r="L356" s="191"/>
      <c r="M356" s="190"/>
      <c r="N356" s="189"/>
      <c r="O356" s="191"/>
      <c r="P356" s="190"/>
      <c r="Q356" s="189"/>
      <c r="R356" s="191"/>
      <c r="S356" s="190"/>
      <c r="T356" s="7"/>
      <c r="U356" s="73"/>
      <c r="V356" s="74"/>
      <c r="W356" s="74"/>
      <c r="X356" s="78"/>
      <c r="Y356" s="75"/>
      <c r="Z356" s="112"/>
    </row>
    <row r="357" spans="1:29" ht="15.75" thickBot="1" x14ac:dyDescent="0.3">
      <c r="A357" s="157" t="s">
        <v>86</v>
      </c>
      <c r="B357" s="140"/>
      <c r="C357" s="154"/>
      <c r="D357" s="192" t="s">
        <v>87</v>
      </c>
      <c r="E357" s="190"/>
      <c r="F357" s="180">
        <v>19</v>
      </c>
      <c r="G357" s="190"/>
      <c r="H357" s="180">
        <v>1</v>
      </c>
      <c r="I357" s="193"/>
      <c r="J357" s="190"/>
      <c r="K357" s="180">
        <v>0</v>
      </c>
      <c r="L357" s="193"/>
      <c r="M357" s="190"/>
      <c r="N357" s="230">
        <v>5</v>
      </c>
      <c r="O357" s="231"/>
      <c r="P357" s="232"/>
      <c r="Q357" s="180">
        <v>10</v>
      </c>
      <c r="R357" s="193"/>
      <c r="S357" s="190"/>
      <c r="T357" s="6">
        <v>52.63158</v>
      </c>
      <c r="U357" s="73">
        <f>+H357+N275</f>
        <v>5</v>
      </c>
      <c r="V357" s="74">
        <f>+N357-U357</f>
        <v>0</v>
      </c>
      <c r="W357" s="74">
        <f>+K357+Q275</f>
        <v>10</v>
      </c>
      <c r="X357" s="74">
        <f>+Q357-W357</f>
        <v>0</v>
      </c>
      <c r="Y357" s="116">
        <f>+W357/F357</f>
        <v>0.52631578947368418</v>
      </c>
      <c r="Z357" s="118">
        <f>+(T357/100)</f>
        <v>0.5263158</v>
      </c>
      <c r="AA357" s="119">
        <f>+Y357-Z357</f>
        <v>-1.0526315818992771E-8</v>
      </c>
      <c r="AB357" s="118"/>
      <c r="AC357" s="119"/>
    </row>
    <row r="358" spans="1:29" ht="15.75" thickBot="1" x14ac:dyDescent="0.3">
      <c r="A358" s="163" t="s">
        <v>32</v>
      </c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12"/>
      <c r="V358" s="112"/>
      <c r="W358" s="112"/>
      <c r="X358" s="112"/>
      <c r="Y358" s="112"/>
      <c r="Z358" s="112"/>
    </row>
    <row r="359" spans="1:29" ht="15.75" thickBot="1" x14ac:dyDescent="0.3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107"/>
      <c r="O359" s="41"/>
      <c r="P359" s="41"/>
      <c r="Q359" s="41"/>
      <c r="R359" s="41"/>
      <c r="S359" s="41"/>
      <c r="T359" s="41"/>
      <c r="U359" s="112"/>
      <c r="V359" s="112"/>
      <c r="W359" s="112"/>
      <c r="X359" s="112"/>
      <c r="Y359" s="112"/>
      <c r="Z359" s="112"/>
    </row>
    <row r="360" spans="1:29" ht="15.75" thickBot="1" x14ac:dyDescent="0.3">
      <c r="A360" s="162" t="s">
        <v>33</v>
      </c>
      <c r="B360" s="145"/>
      <c r="C360" s="145"/>
      <c r="D360" s="145"/>
      <c r="E360" s="145"/>
      <c r="F360" s="162" t="s">
        <v>34</v>
      </c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12"/>
      <c r="V360" s="112"/>
      <c r="W360" s="112"/>
      <c r="X360" s="112"/>
      <c r="Y360" s="112"/>
      <c r="Z360" s="112"/>
    </row>
    <row r="361" spans="1:29" ht="15.75" thickBot="1" x14ac:dyDescent="0.3">
      <c r="A361" s="145"/>
      <c r="B361" s="145"/>
      <c r="C361" s="145"/>
      <c r="D361" s="145"/>
      <c r="E361" s="145"/>
      <c r="F361" s="162" t="s">
        <v>20</v>
      </c>
      <c r="G361" s="145"/>
      <c r="H361" s="162" t="s">
        <v>18</v>
      </c>
      <c r="I361" s="145"/>
      <c r="J361" s="145"/>
      <c r="K361" s="145"/>
      <c r="L361" s="145"/>
      <c r="M361" s="145"/>
      <c r="N361" s="162" t="s">
        <v>19</v>
      </c>
      <c r="O361" s="145"/>
      <c r="P361" s="145"/>
      <c r="Q361" s="145"/>
      <c r="R361" s="145"/>
      <c r="S361" s="145"/>
      <c r="T361" s="145"/>
      <c r="U361" s="112"/>
      <c r="V361" s="112"/>
      <c r="W361" s="112"/>
      <c r="X361" s="112"/>
      <c r="Y361" s="112"/>
      <c r="Z361" s="112"/>
    </row>
    <row r="362" spans="1:29" ht="15.75" thickBot="1" x14ac:dyDescent="0.3">
      <c r="A362" s="145"/>
      <c r="B362" s="145"/>
      <c r="C362" s="145"/>
      <c r="D362" s="145"/>
      <c r="E362" s="145"/>
      <c r="F362" s="145"/>
      <c r="G362" s="145"/>
      <c r="H362" s="162" t="s">
        <v>20</v>
      </c>
      <c r="I362" s="145"/>
      <c r="J362" s="145"/>
      <c r="K362" s="162" t="s">
        <v>35</v>
      </c>
      <c r="L362" s="145"/>
      <c r="M362" s="145"/>
      <c r="N362" s="162" t="s">
        <v>20</v>
      </c>
      <c r="O362" s="145"/>
      <c r="P362" s="145"/>
      <c r="Q362" s="162" t="s">
        <v>35</v>
      </c>
      <c r="R362" s="145"/>
      <c r="S362" s="145"/>
      <c r="T362" s="164" t="s">
        <v>22</v>
      </c>
      <c r="U362" s="233" t="s">
        <v>120</v>
      </c>
      <c r="V362" s="234"/>
      <c r="W362" s="233" t="s">
        <v>124</v>
      </c>
      <c r="X362" s="234"/>
      <c r="Y362" s="233" t="s">
        <v>122</v>
      </c>
      <c r="Z362" s="234"/>
    </row>
    <row r="363" spans="1:29" ht="15.75" thickBot="1" x14ac:dyDescent="0.3">
      <c r="A363" s="145"/>
      <c r="B363" s="145"/>
      <c r="C363" s="145"/>
      <c r="D363" s="145"/>
      <c r="E363" s="145"/>
      <c r="F363" s="145"/>
      <c r="G363" s="145"/>
      <c r="H363" s="42" t="s">
        <v>36</v>
      </c>
      <c r="I363" s="42" t="s">
        <v>37</v>
      </c>
      <c r="J363" s="42" t="s">
        <v>38</v>
      </c>
      <c r="K363" s="42" t="s">
        <v>36</v>
      </c>
      <c r="L363" s="42" t="s">
        <v>37</v>
      </c>
      <c r="M363" s="42" t="s">
        <v>38</v>
      </c>
      <c r="N363" s="108" t="s">
        <v>36</v>
      </c>
      <c r="O363" s="42" t="s">
        <v>37</v>
      </c>
      <c r="P363" s="42" t="s">
        <v>38</v>
      </c>
      <c r="Q363" s="42" t="s">
        <v>36</v>
      </c>
      <c r="R363" s="42" t="s">
        <v>37</v>
      </c>
      <c r="S363" s="42" t="s">
        <v>38</v>
      </c>
      <c r="T363" s="145"/>
      <c r="U363" s="233"/>
      <c r="V363" s="234"/>
      <c r="W363" s="233"/>
      <c r="X363" s="234"/>
      <c r="Y363" s="233"/>
      <c r="Z363" s="234"/>
    </row>
    <row r="364" spans="1:29" ht="15.75" thickBot="1" x14ac:dyDescent="0.3">
      <c r="A364" s="165" t="s">
        <v>39</v>
      </c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50"/>
      <c r="U364" s="112"/>
      <c r="V364" s="112"/>
      <c r="W364" s="112"/>
      <c r="X364" s="112"/>
      <c r="Y364" s="112"/>
      <c r="Z364" s="112"/>
    </row>
    <row r="365" spans="1:29" ht="15.75" thickBot="1" x14ac:dyDescent="0.3">
      <c r="A365" s="166" t="s">
        <v>23</v>
      </c>
      <c r="B365" s="137"/>
      <c r="C365" s="137"/>
      <c r="D365" s="137"/>
      <c r="E365" s="167"/>
      <c r="F365" s="168"/>
      <c r="G365" s="167"/>
      <c r="H365" s="169"/>
      <c r="I365" s="170"/>
      <c r="J365" s="170"/>
      <c r="K365" s="170"/>
      <c r="L365" s="170"/>
      <c r="M365" s="171"/>
      <c r="N365" s="169"/>
      <c r="O365" s="170"/>
      <c r="P365" s="170"/>
      <c r="Q365" s="170"/>
      <c r="R365" s="170"/>
      <c r="S365" s="171"/>
      <c r="T365" s="172"/>
      <c r="U365" s="112"/>
      <c r="V365" s="112"/>
      <c r="W365" s="112"/>
      <c r="X365" s="112"/>
      <c r="Y365" s="112"/>
      <c r="Z365" s="112"/>
    </row>
    <row r="366" spans="1:29" x14ac:dyDescent="0.25">
      <c r="A366" s="173" t="s">
        <v>92</v>
      </c>
      <c r="B366" s="137"/>
      <c r="C366" s="137"/>
      <c r="D366" s="137"/>
      <c r="E366" s="167"/>
      <c r="F366" s="174">
        <v>180500</v>
      </c>
      <c r="G366" s="175"/>
      <c r="H366" s="36">
        <v>9500</v>
      </c>
      <c r="I366" s="10">
        <v>0</v>
      </c>
      <c r="J366" s="27">
        <v>0</v>
      </c>
      <c r="K366" s="10">
        <v>8324.75</v>
      </c>
      <c r="L366" s="10">
        <v>0</v>
      </c>
      <c r="M366" s="10">
        <v>0</v>
      </c>
      <c r="N366" s="98">
        <v>47500</v>
      </c>
      <c r="O366" s="10">
        <v>0</v>
      </c>
      <c r="P366" s="10">
        <v>0</v>
      </c>
      <c r="Q366" s="10">
        <v>43903.79</v>
      </c>
      <c r="R366" s="10">
        <v>0</v>
      </c>
      <c r="S366" s="30">
        <v>0</v>
      </c>
      <c r="T366" s="127">
        <f>+Q366/F366</f>
        <v>0.24323429362880886</v>
      </c>
      <c r="U366" s="73">
        <f>+H366+N284</f>
        <v>47500</v>
      </c>
      <c r="V366" s="73">
        <f>+N366-U366</f>
        <v>0</v>
      </c>
      <c r="W366" s="73">
        <f>+K366+Q284</f>
        <v>43903.79</v>
      </c>
      <c r="X366" s="73">
        <f>+Q366-W366</f>
        <v>0</v>
      </c>
      <c r="Y366" s="116">
        <f>+W366/F366</f>
        <v>0.24323429362880886</v>
      </c>
      <c r="Z366" s="118">
        <f>+(T366/100)</f>
        <v>2.4323429362880884E-3</v>
      </c>
      <c r="AA366" s="119">
        <f>+Y366-Z366</f>
        <v>0.24080195069252078</v>
      </c>
    </row>
    <row r="367" spans="1:29" x14ac:dyDescent="0.25">
      <c r="A367" s="157" t="s">
        <v>40</v>
      </c>
      <c r="B367" s="153"/>
      <c r="C367" s="153"/>
      <c r="D367" s="153"/>
      <c r="E367" s="154"/>
      <c r="F367" s="155">
        <v>15100</v>
      </c>
      <c r="G367" s="156"/>
      <c r="H367" s="33">
        <v>0</v>
      </c>
      <c r="I367" s="22">
        <v>0</v>
      </c>
      <c r="J367" s="28">
        <v>0</v>
      </c>
      <c r="K367" s="22">
        <v>0</v>
      </c>
      <c r="L367" s="22">
        <v>0</v>
      </c>
      <c r="M367" s="22">
        <v>0</v>
      </c>
      <c r="N367" s="103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73">
        <f t="shared" ref="U367:U378" si="35">+H367+N285</f>
        <v>0</v>
      </c>
      <c r="V367" s="73">
        <f t="shared" ref="V367:V378" si="36">+N367-U367</f>
        <v>0</v>
      </c>
      <c r="W367" s="73">
        <f t="shared" ref="W367:W378" si="37">+K367+Q285</f>
        <v>0</v>
      </c>
      <c r="X367" s="73">
        <f t="shared" ref="X367:X378" si="38">+Q367-W367</f>
        <v>0</v>
      </c>
      <c r="Y367" s="116">
        <f t="shared" ref="Y367:Y378" si="39">+W367/F367</f>
        <v>0</v>
      </c>
      <c r="Z367" s="118">
        <f t="shared" ref="Z367:Z378" si="40">+(T367/100)</f>
        <v>0</v>
      </c>
      <c r="AA367" s="119">
        <f t="shared" ref="AA367:AA376" si="41">+Y367-Z367</f>
        <v>0</v>
      </c>
    </row>
    <row r="368" spans="1:29" x14ac:dyDescent="0.25">
      <c r="A368" s="152" t="s">
        <v>43</v>
      </c>
      <c r="B368" s="153"/>
      <c r="C368" s="153"/>
      <c r="D368" s="153"/>
      <c r="E368" s="154"/>
      <c r="F368" s="155">
        <v>50000</v>
      </c>
      <c r="G368" s="156"/>
      <c r="H368" s="34">
        <v>0</v>
      </c>
      <c r="I368" s="6">
        <v>0</v>
      </c>
      <c r="J368" s="28">
        <v>0</v>
      </c>
      <c r="K368" s="6">
        <v>0</v>
      </c>
      <c r="L368" s="6">
        <v>0</v>
      </c>
      <c r="M368" s="6">
        <v>0</v>
      </c>
      <c r="N368" s="97">
        <v>0</v>
      </c>
      <c r="O368" s="6">
        <v>0</v>
      </c>
      <c r="P368" s="6">
        <v>0</v>
      </c>
      <c r="Q368" s="6">
        <v>0</v>
      </c>
      <c r="R368" s="6">
        <v>0</v>
      </c>
      <c r="S368" s="22">
        <v>0</v>
      </c>
      <c r="T368" s="129">
        <f>+Q368/F368</f>
        <v>0</v>
      </c>
      <c r="U368" s="73">
        <f t="shared" si="35"/>
        <v>0</v>
      </c>
      <c r="V368" s="73">
        <f t="shared" si="36"/>
        <v>0</v>
      </c>
      <c r="W368" s="73">
        <f t="shared" si="37"/>
        <v>0</v>
      </c>
      <c r="X368" s="73">
        <f t="shared" si="38"/>
        <v>0</v>
      </c>
      <c r="Y368" s="116">
        <f t="shared" si="39"/>
        <v>0</v>
      </c>
      <c r="Z368" s="118">
        <f t="shared" si="40"/>
        <v>0</v>
      </c>
      <c r="AA368" s="119">
        <f t="shared" si="41"/>
        <v>0</v>
      </c>
    </row>
    <row r="369" spans="1:27" x14ac:dyDescent="0.25">
      <c r="A369" s="152" t="s">
        <v>42</v>
      </c>
      <c r="B369" s="153"/>
      <c r="C369" s="153"/>
      <c r="D369" s="153"/>
      <c r="E369" s="154"/>
      <c r="F369" s="155">
        <v>144660</v>
      </c>
      <c r="G369" s="156"/>
      <c r="H369" s="34">
        <v>8600</v>
      </c>
      <c r="I369" s="6">
        <v>0</v>
      </c>
      <c r="J369" s="28">
        <v>0</v>
      </c>
      <c r="K369" s="6">
        <v>0</v>
      </c>
      <c r="L369" s="6">
        <v>0</v>
      </c>
      <c r="M369" s="6">
        <v>0</v>
      </c>
      <c r="N369" s="97">
        <v>43000</v>
      </c>
      <c r="O369" s="6">
        <v>0</v>
      </c>
      <c r="P369" s="6">
        <v>0</v>
      </c>
      <c r="Q369" s="6">
        <v>3000</v>
      </c>
      <c r="R369" s="6">
        <v>0</v>
      </c>
      <c r="S369" s="22">
        <v>0</v>
      </c>
      <c r="T369" s="129">
        <f t="shared" ref="T369:T377" si="42">+Q369/F369</f>
        <v>2.073828287017835E-2</v>
      </c>
      <c r="U369" s="73">
        <f t="shared" si="35"/>
        <v>43000</v>
      </c>
      <c r="V369" s="73">
        <f t="shared" si="36"/>
        <v>0</v>
      </c>
      <c r="W369" s="73">
        <f t="shared" si="37"/>
        <v>3000</v>
      </c>
      <c r="X369" s="73">
        <f t="shared" si="38"/>
        <v>0</v>
      </c>
      <c r="Y369" s="116">
        <f t="shared" si="39"/>
        <v>2.073828287017835E-2</v>
      </c>
      <c r="Z369" s="118">
        <f t="shared" si="40"/>
        <v>2.0738282870178351E-4</v>
      </c>
      <c r="AA369" s="119">
        <f t="shared" si="41"/>
        <v>2.0530900041476566E-2</v>
      </c>
    </row>
    <row r="370" spans="1:27" x14ac:dyDescent="0.25">
      <c r="A370" s="157" t="s">
        <v>93</v>
      </c>
      <c r="B370" s="153"/>
      <c r="C370" s="153"/>
      <c r="D370" s="153"/>
      <c r="E370" s="154"/>
      <c r="F370" s="155">
        <v>10000</v>
      </c>
      <c r="G370" s="156"/>
      <c r="H370" s="34">
        <v>0</v>
      </c>
      <c r="I370" s="6">
        <v>0</v>
      </c>
      <c r="J370" s="28">
        <v>0</v>
      </c>
      <c r="K370" s="6">
        <v>0</v>
      </c>
      <c r="L370" s="6">
        <v>0</v>
      </c>
      <c r="M370" s="6">
        <v>0</v>
      </c>
      <c r="N370" s="97">
        <v>0</v>
      </c>
      <c r="O370" s="6">
        <v>0</v>
      </c>
      <c r="P370" s="6">
        <v>0</v>
      </c>
      <c r="Q370" s="6">
        <v>0</v>
      </c>
      <c r="R370" s="6">
        <v>0</v>
      </c>
      <c r="S370" s="22">
        <v>0</v>
      </c>
      <c r="T370" s="129">
        <f t="shared" si="42"/>
        <v>0</v>
      </c>
      <c r="U370" s="73">
        <f t="shared" si="35"/>
        <v>0</v>
      </c>
      <c r="V370" s="73">
        <f t="shared" si="36"/>
        <v>0</v>
      </c>
      <c r="W370" s="73">
        <f t="shared" si="37"/>
        <v>0</v>
      </c>
      <c r="X370" s="73">
        <f t="shared" si="38"/>
        <v>0</v>
      </c>
      <c r="Y370" s="116">
        <f t="shared" si="39"/>
        <v>0</v>
      </c>
      <c r="Z370" s="118">
        <f t="shared" si="40"/>
        <v>0</v>
      </c>
      <c r="AA370" s="119">
        <f t="shared" si="41"/>
        <v>0</v>
      </c>
    </row>
    <row r="371" spans="1:27" x14ac:dyDescent="0.25">
      <c r="A371" s="152" t="s">
        <v>94</v>
      </c>
      <c r="B371" s="153"/>
      <c r="C371" s="153"/>
      <c r="D371" s="153"/>
      <c r="E371" s="154"/>
      <c r="F371" s="155">
        <v>2000</v>
      </c>
      <c r="G371" s="156"/>
      <c r="H371" s="34">
        <v>0</v>
      </c>
      <c r="I371" s="6">
        <v>0</v>
      </c>
      <c r="J371" s="28">
        <v>0</v>
      </c>
      <c r="K371" s="6">
        <v>0</v>
      </c>
      <c r="L371" s="6">
        <v>0</v>
      </c>
      <c r="M371" s="6">
        <v>0</v>
      </c>
      <c r="N371" s="97">
        <v>0</v>
      </c>
      <c r="O371" s="6">
        <v>0</v>
      </c>
      <c r="P371" s="6">
        <v>0</v>
      </c>
      <c r="Q371" s="6">
        <v>0</v>
      </c>
      <c r="R371" s="6">
        <v>0</v>
      </c>
      <c r="S371" s="22">
        <v>0</v>
      </c>
      <c r="T371" s="129">
        <f t="shared" si="42"/>
        <v>0</v>
      </c>
      <c r="U371" s="73">
        <f t="shared" si="35"/>
        <v>0</v>
      </c>
      <c r="V371" s="73">
        <f t="shared" si="36"/>
        <v>0</v>
      </c>
      <c r="W371" s="73">
        <f t="shared" si="37"/>
        <v>0</v>
      </c>
      <c r="X371" s="73">
        <f t="shared" si="38"/>
        <v>0</v>
      </c>
      <c r="Y371" s="116">
        <f t="shared" si="39"/>
        <v>0</v>
      </c>
      <c r="Z371" s="118">
        <f t="shared" si="40"/>
        <v>0</v>
      </c>
      <c r="AA371" s="119">
        <f t="shared" si="41"/>
        <v>0</v>
      </c>
    </row>
    <row r="372" spans="1:27" x14ac:dyDescent="0.25">
      <c r="A372" s="152" t="s">
        <v>95</v>
      </c>
      <c r="B372" s="153"/>
      <c r="C372" s="153"/>
      <c r="D372" s="153"/>
      <c r="E372" s="154"/>
      <c r="F372" s="155">
        <v>1500</v>
      </c>
      <c r="G372" s="156"/>
      <c r="H372" s="34">
        <v>0</v>
      </c>
      <c r="I372" s="6">
        <v>0</v>
      </c>
      <c r="J372" s="28">
        <v>0</v>
      </c>
      <c r="K372" s="6">
        <v>0</v>
      </c>
      <c r="L372" s="6">
        <v>0</v>
      </c>
      <c r="M372" s="6">
        <v>0</v>
      </c>
      <c r="N372" s="97">
        <v>0</v>
      </c>
      <c r="O372" s="6">
        <v>0</v>
      </c>
      <c r="P372" s="6">
        <v>0</v>
      </c>
      <c r="Q372" s="6">
        <v>0</v>
      </c>
      <c r="R372" s="6">
        <v>0</v>
      </c>
      <c r="S372" s="22">
        <v>0</v>
      </c>
      <c r="T372" s="129">
        <f t="shared" si="42"/>
        <v>0</v>
      </c>
      <c r="U372" s="73">
        <f t="shared" si="35"/>
        <v>0</v>
      </c>
      <c r="V372" s="73">
        <f t="shared" si="36"/>
        <v>0</v>
      </c>
      <c r="W372" s="73">
        <f t="shared" si="37"/>
        <v>0</v>
      </c>
      <c r="X372" s="73">
        <f t="shared" si="38"/>
        <v>0</v>
      </c>
      <c r="Y372" s="116">
        <f t="shared" si="39"/>
        <v>0</v>
      </c>
      <c r="Z372" s="118">
        <f t="shared" si="40"/>
        <v>0</v>
      </c>
      <c r="AA372" s="119">
        <f t="shared" si="41"/>
        <v>0</v>
      </c>
    </row>
    <row r="373" spans="1:27" x14ac:dyDescent="0.25">
      <c r="A373" s="152" t="s">
        <v>96</v>
      </c>
      <c r="B373" s="153"/>
      <c r="C373" s="153"/>
      <c r="D373" s="153"/>
      <c r="E373" s="154"/>
      <c r="F373" s="155">
        <v>10000</v>
      </c>
      <c r="G373" s="156"/>
      <c r="H373" s="34">
        <v>0</v>
      </c>
      <c r="I373" s="6">
        <v>0</v>
      </c>
      <c r="J373" s="28">
        <v>0</v>
      </c>
      <c r="K373" s="6">
        <v>0</v>
      </c>
      <c r="L373" s="6">
        <v>0</v>
      </c>
      <c r="M373" s="6">
        <v>0</v>
      </c>
      <c r="N373" s="97">
        <v>0</v>
      </c>
      <c r="O373" s="6">
        <v>0</v>
      </c>
      <c r="P373" s="6">
        <v>0</v>
      </c>
      <c r="Q373" s="6">
        <v>0</v>
      </c>
      <c r="R373" s="6">
        <v>0</v>
      </c>
      <c r="S373" s="22">
        <v>0</v>
      </c>
      <c r="T373" s="129">
        <f t="shared" si="42"/>
        <v>0</v>
      </c>
      <c r="U373" s="73">
        <f t="shared" si="35"/>
        <v>0</v>
      </c>
      <c r="V373" s="73">
        <f t="shared" si="36"/>
        <v>0</v>
      </c>
      <c r="W373" s="73">
        <f t="shared" si="37"/>
        <v>0</v>
      </c>
      <c r="X373" s="73">
        <f t="shared" si="38"/>
        <v>0</v>
      </c>
      <c r="Y373" s="116">
        <f t="shared" si="39"/>
        <v>0</v>
      </c>
      <c r="Z373" s="118">
        <f t="shared" si="40"/>
        <v>0</v>
      </c>
      <c r="AA373" s="119">
        <f t="shared" si="41"/>
        <v>0</v>
      </c>
    </row>
    <row r="374" spans="1:27" x14ac:dyDescent="0.25">
      <c r="A374" s="152" t="s">
        <v>88</v>
      </c>
      <c r="B374" s="153"/>
      <c r="C374" s="153"/>
      <c r="D374" s="153"/>
      <c r="E374" s="154"/>
      <c r="F374" s="155">
        <v>23000</v>
      </c>
      <c r="G374" s="156"/>
      <c r="H374" s="34">
        <v>0</v>
      </c>
      <c r="I374" s="6">
        <v>0</v>
      </c>
      <c r="J374" s="28">
        <v>0</v>
      </c>
      <c r="K374" s="6">
        <v>0</v>
      </c>
      <c r="L374" s="6">
        <v>0</v>
      </c>
      <c r="M374" s="6">
        <v>0</v>
      </c>
      <c r="N374" s="97">
        <v>0</v>
      </c>
      <c r="O374" s="6">
        <v>0</v>
      </c>
      <c r="P374" s="6">
        <v>0</v>
      </c>
      <c r="Q374" s="6">
        <v>0</v>
      </c>
      <c r="R374" s="6">
        <v>0</v>
      </c>
      <c r="S374" s="22">
        <v>0</v>
      </c>
      <c r="T374" s="129">
        <f t="shared" si="42"/>
        <v>0</v>
      </c>
      <c r="U374" s="73">
        <f t="shared" si="35"/>
        <v>0</v>
      </c>
      <c r="V374" s="73">
        <f t="shared" si="36"/>
        <v>0</v>
      </c>
      <c r="W374" s="73">
        <f t="shared" si="37"/>
        <v>0</v>
      </c>
      <c r="X374" s="73">
        <f t="shared" si="38"/>
        <v>0</v>
      </c>
      <c r="Y374" s="116">
        <f t="shared" si="39"/>
        <v>0</v>
      </c>
      <c r="Z374" s="118">
        <f t="shared" si="40"/>
        <v>0</v>
      </c>
      <c r="AA374" s="119">
        <f t="shared" si="41"/>
        <v>0</v>
      </c>
    </row>
    <row r="375" spans="1:27" x14ac:dyDescent="0.25">
      <c r="A375" s="152" t="s">
        <v>97</v>
      </c>
      <c r="B375" s="153"/>
      <c r="C375" s="153"/>
      <c r="D375" s="153"/>
      <c r="E375" s="154"/>
      <c r="F375" s="155">
        <v>7000</v>
      </c>
      <c r="G375" s="156"/>
      <c r="H375" s="34">
        <v>0</v>
      </c>
      <c r="I375" s="6">
        <v>0</v>
      </c>
      <c r="J375" s="28">
        <v>0</v>
      </c>
      <c r="K375" s="6">
        <v>0</v>
      </c>
      <c r="L375" s="6">
        <v>0</v>
      </c>
      <c r="M375" s="6">
        <v>0</v>
      </c>
      <c r="N375" s="97">
        <v>7000</v>
      </c>
      <c r="O375" s="6">
        <v>0</v>
      </c>
      <c r="P375" s="6">
        <v>0</v>
      </c>
      <c r="Q375" s="6">
        <v>0</v>
      </c>
      <c r="R375" s="6">
        <v>0</v>
      </c>
      <c r="S375" s="22">
        <v>0</v>
      </c>
      <c r="T375" s="129">
        <f t="shared" si="42"/>
        <v>0</v>
      </c>
      <c r="U375" s="73">
        <f t="shared" si="35"/>
        <v>7000</v>
      </c>
      <c r="V375" s="73">
        <f t="shared" si="36"/>
        <v>0</v>
      </c>
      <c r="W375" s="73">
        <f t="shared" si="37"/>
        <v>0</v>
      </c>
      <c r="X375" s="73">
        <f t="shared" si="38"/>
        <v>0</v>
      </c>
      <c r="Y375" s="116">
        <f t="shared" si="39"/>
        <v>0</v>
      </c>
      <c r="Z375" s="118">
        <f t="shared" si="40"/>
        <v>0</v>
      </c>
      <c r="AA375" s="119">
        <f t="shared" si="41"/>
        <v>0</v>
      </c>
    </row>
    <row r="376" spans="1:27" x14ac:dyDescent="0.25">
      <c r="A376" s="152" t="s">
        <v>98</v>
      </c>
      <c r="B376" s="153"/>
      <c r="C376" s="153"/>
      <c r="D376" s="153"/>
      <c r="E376" s="154"/>
      <c r="F376" s="155">
        <v>49990</v>
      </c>
      <c r="G376" s="156"/>
      <c r="H376" s="34">
        <v>0</v>
      </c>
      <c r="I376" s="6">
        <v>0</v>
      </c>
      <c r="J376" s="28">
        <v>0</v>
      </c>
      <c r="K376" s="6">
        <v>0</v>
      </c>
      <c r="L376" s="6">
        <v>0</v>
      </c>
      <c r="M376" s="6">
        <v>0</v>
      </c>
      <c r="N376" s="97">
        <v>4500</v>
      </c>
      <c r="O376" s="6">
        <v>0</v>
      </c>
      <c r="P376" s="6">
        <v>0</v>
      </c>
      <c r="Q376" s="6">
        <v>2050.31</v>
      </c>
      <c r="R376" s="6">
        <v>0</v>
      </c>
      <c r="S376" s="22">
        <v>0</v>
      </c>
      <c r="T376" s="129">
        <f t="shared" si="42"/>
        <v>4.1014402880576117E-2</v>
      </c>
      <c r="U376" s="73">
        <f t="shared" si="35"/>
        <v>4500</v>
      </c>
      <c r="V376" s="73">
        <f t="shared" si="36"/>
        <v>0</v>
      </c>
      <c r="W376" s="73">
        <f t="shared" si="37"/>
        <v>2050.31</v>
      </c>
      <c r="X376" s="73">
        <f t="shared" si="38"/>
        <v>0</v>
      </c>
      <c r="Y376" s="116">
        <f t="shared" si="39"/>
        <v>4.1014402880576117E-2</v>
      </c>
      <c r="Z376" s="118">
        <f t="shared" si="40"/>
        <v>4.101440288057612E-4</v>
      </c>
      <c r="AA376" s="119">
        <f t="shared" si="41"/>
        <v>4.0604258851770353E-2</v>
      </c>
    </row>
    <row r="377" spans="1:27" ht="15.75" thickBot="1" x14ac:dyDescent="0.3">
      <c r="A377" s="157" t="s">
        <v>99</v>
      </c>
      <c r="B377" s="153"/>
      <c r="C377" s="153"/>
      <c r="D377" s="153"/>
      <c r="E377" s="154"/>
      <c r="F377" s="155">
        <v>6250</v>
      </c>
      <c r="G377" s="156"/>
      <c r="H377" s="34">
        <v>0</v>
      </c>
      <c r="I377" s="6">
        <v>0</v>
      </c>
      <c r="J377" s="28">
        <v>0</v>
      </c>
      <c r="K377" s="6">
        <v>0</v>
      </c>
      <c r="L377" s="6">
        <v>0</v>
      </c>
      <c r="M377" s="6">
        <v>0</v>
      </c>
      <c r="N377" s="97">
        <v>0</v>
      </c>
      <c r="O377" s="6">
        <v>0</v>
      </c>
      <c r="P377" s="6">
        <v>0</v>
      </c>
      <c r="Q377" s="6">
        <v>2178.9899999999998</v>
      </c>
      <c r="R377" s="6">
        <v>0</v>
      </c>
      <c r="S377" s="22">
        <v>0</v>
      </c>
      <c r="T377" s="129">
        <f t="shared" si="42"/>
        <v>0.34863839999999996</v>
      </c>
      <c r="U377" s="73">
        <f t="shared" si="35"/>
        <v>0</v>
      </c>
      <c r="V377" s="73">
        <f t="shared" si="36"/>
        <v>0</v>
      </c>
      <c r="W377" s="73">
        <f t="shared" si="37"/>
        <v>2178.9899999999998</v>
      </c>
      <c r="X377" s="73">
        <f t="shared" si="38"/>
        <v>0</v>
      </c>
      <c r="Y377" s="116">
        <f t="shared" si="39"/>
        <v>0.34863839999999996</v>
      </c>
      <c r="Z377" s="118">
        <f t="shared" ref="Z377" si="43">+(T377/100)</f>
        <v>3.4863839999999995E-3</v>
      </c>
      <c r="AA377" s="119">
        <f t="shared" ref="AA377" si="44">+Y377-Z377</f>
        <v>0.34515201599999995</v>
      </c>
    </row>
    <row r="378" spans="1:27" ht="15.75" thickBot="1" x14ac:dyDescent="0.3">
      <c r="A378" s="158" t="s">
        <v>32</v>
      </c>
      <c r="B378" s="159"/>
      <c r="C378" s="159"/>
      <c r="D378" s="159"/>
      <c r="E378" s="160"/>
      <c r="F378" s="161">
        <f>SUM(F366:G377)</f>
        <v>500000</v>
      </c>
      <c r="G378" s="150"/>
      <c r="H378" s="11">
        <f t="shared" ref="H378:Q378" si="45">SUM(H366:H377)</f>
        <v>18100</v>
      </c>
      <c r="I378" s="12">
        <f t="shared" si="45"/>
        <v>0</v>
      </c>
      <c r="J378" s="12">
        <f t="shared" si="45"/>
        <v>0</v>
      </c>
      <c r="K378" s="12">
        <f t="shared" si="45"/>
        <v>8324.75</v>
      </c>
      <c r="L378" s="12">
        <f t="shared" si="45"/>
        <v>0</v>
      </c>
      <c r="M378" s="12">
        <f t="shared" si="45"/>
        <v>0</v>
      </c>
      <c r="N378" s="104">
        <f t="shared" si="45"/>
        <v>102000</v>
      </c>
      <c r="O378" s="12">
        <f t="shared" si="45"/>
        <v>0</v>
      </c>
      <c r="P378" s="12">
        <f t="shared" si="45"/>
        <v>0</v>
      </c>
      <c r="Q378" s="12">
        <f t="shared" si="45"/>
        <v>51133.09</v>
      </c>
      <c r="R378" s="46">
        <v>0</v>
      </c>
      <c r="S378" s="32">
        <v>0</v>
      </c>
      <c r="T378" s="121"/>
      <c r="U378" s="73">
        <f t="shared" si="35"/>
        <v>102000</v>
      </c>
      <c r="V378" s="73">
        <f t="shared" si="36"/>
        <v>0</v>
      </c>
      <c r="W378" s="73">
        <f t="shared" si="37"/>
        <v>51133.09</v>
      </c>
      <c r="X378" s="73">
        <f t="shared" si="38"/>
        <v>0</v>
      </c>
      <c r="Y378" s="116">
        <f t="shared" si="39"/>
        <v>0.10226618</v>
      </c>
      <c r="Z378" s="118">
        <f t="shared" si="40"/>
        <v>0</v>
      </c>
      <c r="AA378" s="119">
        <f>+T378-Y378</f>
        <v>-0.10226618</v>
      </c>
    </row>
    <row r="379" spans="1:27" ht="15.75" thickBot="1" x14ac:dyDescent="0.3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107"/>
      <c r="O379" s="41"/>
      <c r="P379" s="41"/>
      <c r="Q379" s="41"/>
      <c r="R379" s="41"/>
      <c r="S379" s="41"/>
      <c r="T379" s="124"/>
    </row>
    <row r="380" spans="1:27" ht="15.75" thickBot="1" x14ac:dyDescent="0.3">
      <c r="A380" s="162" t="s">
        <v>44</v>
      </c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</row>
    <row r="381" spans="1:27" ht="15.75" thickBot="1" x14ac:dyDescent="0.3">
      <c r="A381" s="145"/>
      <c r="B381" s="145"/>
      <c r="C381" s="162" t="s">
        <v>17</v>
      </c>
      <c r="D381" s="145"/>
      <c r="E381" s="145"/>
      <c r="F381" s="145"/>
      <c r="G381" s="145"/>
      <c r="H381" s="145"/>
      <c r="I381" s="162" t="s">
        <v>45</v>
      </c>
      <c r="J381" s="145"/>
      <c r="K381" s="145"/>
      <c r="L381" s="145"/>
      <c r="M381" s="145"/>
      <c r="N381" s="145"/>
      <c r="O381" s="162" t="s">
        <v>19</v>
      </c>
      <c r="P381" s="145"/>
      <c r="Q381" s="145"/>
      <c r="R381" s="145"/>
      <c r="S381" s="145"/>
      <c r="T381" s="145"/>
    </row>
    <row r="382" spans="1:27" ht="15.75" thickBot="1" x14ac:dyDescent="0.3">
      <c r="A382" s="145"/>
      <c r="B382" s="145"/>
      <c r="C382" s="162" t="s">
        <v>36</v>
      </c>
      <c r="D382" s="145"/>
      <c r="E382" s="162" t="s">
        <v>37</v>
      </c>
      <c r="F382" s="145"/>
      <c r="G382" s="162" t="s">
        <v>38</v>
      </c>
      <c r="H382" s="145"/>
      <c r="I382" s="162" t="s">
        <v>36</v>
      </c>
      <c r="J382" s="145"/>
      <c r="K382" s="162" t="s">
        <v>37</v>
      </c>
      <c r="L382" s="145"/>
      <c r="M382" s="162" t="s">
        <v>38</v>
      </c>
      <c r="N382" s="145"/>
      <c r="O382" s="162" t="s">
        <v>36</v>
      </c>
      <c r="P382" s="145"/>
      <c r="Q382" s="162" t="s">
        <v>37</v>
      </c>
      <c r="R382" s="145"/>
      <c r="S382" s="162" t="s">
        <v>38</v>
      </c>
      <c r="T382" s="145"/>
    </row>
    <row r="383" spans="1:27" ht="15.75" thickBot="1" x14ac:dyDescent="0.3">
      <c r="A383" s="144" t="s">
        <v>46</v>
      </c>
      <c r="B383" s="145"/>
      <c r="C383" s="146">
        <v>500000</v>
      </c>
      <c r="D383" s="145"/>
      <c r="E383" s="146">
        <v>0</v>
      </c>
      <c r="F383" s="145"/>
      <c r="G383" s="146"/>
      <c r="H383" s="145"/>
      <c r="I383" s="146">
        <f>SUM(K378)</f>
        <v>8324.75</v>
      </c>
      <c r="J383" s="145"/>
      <c r="K383" s="146"/>
      <c r="L383" s="145"/>
      <c r="M383" s="146"/>
      <c r="N383" s="145"/>
      <c r="O383" s="146">
        <f>SUM(Q378)</f>
        <v>51133.09</v>
      </c>
      <c r="P383" s="145"/>
      <c r="Q383" s="147"/>
      <c r="R383" s="145"/>
      <c r="S383" s="146"/>
      <c r="T383" s="145"/>
    </row>
    <row r="384" spans="1:27" ht="15.75" thickBot="1" x14ac:dyDescent="0.3">
      <c r="A384" s="144" t="s">
        <v>47</v>
      </c>
      <c r="B384" s="145"/>
      <c r="C384" s="146">
        <v>0</v>
      </c>
      <c r="D384" s="145"/>
      <c r="E384" s="146">
        <v>0</v>
      </c>
      <c r="F384" s="145"/>
      <c r="G384" s="146"/>
      <c r="H384" s="145"/>
      <c r="I384" s="146">
        <v>0</v>
      </c>
      <c r="J384" s="145"/>
      <c r="K384" s="146"/>
      <c r="L384" s="145"/>
      <c r="M384" s="146"/>
      <c r="N384" s="145"/>
      <c r="O384" s="146">
        <v>0</v>
      </c>
      <c r="P384" s="145"/>
      <c r="Q384" s="146"/>
      <c r="R384" s="145"/>
      <c r="S384" s="146"/>
      <c r="T384" s="145"/>
    </row>
    <row r="385" spans="1:20" ht="15.75" thickBot="1" x14ac:dyDescent="0.3">
      <c r="A385" s="144" t="s">
        <v>32</v>
      </c>
      <c r="B385" s="145"/>
      <c r="C385" s="146">
        <f>SUM(C383,C384)</f>
        <v>500000</v>
      </c>
      <c r="D385" s="145"/>
      <c r="E385" s="38"/>
      <c r="F385" s="38"/>
      <c r="G385" s="146"/>
      <c r="H385" s="145"/>
      <c r="I385" s="146">
        <f>SUM(I383,I384)</f>
        <v>8324.75</v>
      </c>
      <c r="J385" s="145"/>
      <c r="K385" s="147"/>
      <c r="L385" s="145"/>
      <c r="M385" s="146"/>
      <c r="N385" s="145"/>
      <c r="O385" s="146">
        <f>SUM(O383,O384)</f>
        <v>51133.09</v>
      </c>
      <c r="P385" s="145"/>
      <c r="Q385" s="147"/>
      <c r="R385" s="145"/>
      <c r="S385" s="146"/>
      <c r="T385" s="145"/>
    </row>
    <row r="386" spans="1:20" ht="15.75" thickBot="1" x14ac:dyDescent="0.3">
      <c r="A386" s="41"/>
      <c r="B386" s="41"/>
      <c r="C386" s="41"/>
      <c r="D386" s="41"/>
      <c r="E386" s="40"/>
      <c r="F386" s="40"/>
      <c r="G386" s="40"/>
      <c r="H386" s="40"/>
      <c r="I386" s="40"/>
      <c r="J386" s="40"/>
      <c r="K386" s="40"/>
      <c r="L386" s="40"/>
      <c r="M386" s="40"/>
      <c r="N386" s="109"/>
      <c r="O386" s="40"/>
      <c r="P386" s="40"/>
      <c r="Q386" s="40"/>
      <c r="R386" s="40"/>
      <c r="S386" s="40"/>
      <c r="T386" s="40"/>
    </row>
    <row r="387" spans="1:20" ht="15.75" thickBot="1" x14ac:dyDescent="0.3">
      <c r="A387" s="148" t="s">
        <v>48</v>
      </c>
      <c r="B387" s="149"/>
      <c r="C387" s="149"/>
      <c r="D387" s="150"/>
      <c r="E387" s="25"/>
      <c r="F387" s="39"/>
      <c r="G387" s="39"/>
      <c r="H387" s="39"/>
      <c r="I387" s="39"/>
      <c r="J387" s="39"/>
      <c r="K387" s="39"/>
      <c r="L387" s="39"/>
      <c r="M387" s="39"/>
      <c r="N387" s="106"/>
      <c r="O387" s="39"/>
      <c r="P387" s="39"/>
      <c r="Q387" s="39"/>
      <c r="R387" s="39"/>
      <c r="S387" s="39"/>
      <c r="T387" s="39"/>
    </row>
    <row r="388" spans="1:20" ht="15.75" thickBot="1" x14ac:dyDescent="0.3">
      <c r="A388" s="151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50"/>
    </row>
    <row r="389" spans="1:20" x14ac:dyDescent="0.2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109"/>
      <c r="O389" s="40"/>
      <c r="P389" s="40"/>
      <c r="Q389" s="40"/>
      <c r="R389" s="40"/>
      <c r="S389" s="40"/>
      <c r="T389" s="40"/>
    </row>
    <row r="390" spans="1:20" x14ac:dyDescent="0.25">
      <c r="A390" s="139" t="s">
        <v>49</v>
      </c>
      <c r="B390" s="140"/>
      <c r="C390" s="140"/>
      <c r="D390" s="140"/>
      <c r="E390" s="140"/>
      <c r="F390" s="140"/>
      <c r="G390" s="38"/>
      <c r="H390" s="38"/>
      <c r="I390" s="139" t="s">
        <v>50</v>
      </c>
      <c r="J390" s="140"/>
      <c r="K390" s="140"/>
      <c r="L390" s="140"/>
      <c r="M390" s="140"/>
      <c r="N390" s="140"/>
      <c r="O390" s="38"/>
      <c r="P390" s="38"/>
      <c r="Q390" s="139" t="s">
        <v>51</v>
      </c>
      <c r="R390" s="140"/>
      <c r="S390" s="140"/>
      <c r="T390" s="140"/>
    </row>
    <row r="391" spans="1:20" x14ac:dyDescent="0.2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O391" s="38"/>
      <c r="P391" s="38"/>
      <c r="Q391" s="38"/>
      <c r="R391" s="38"/>
      <c r="S391" s="38"/>
      <c r="T391" s="38"/>
    </row>
    <row r="392" spans="1:20" x14ac:dyDescent="0.25">
      <c r="A392" s="141"/>
      <c r="B392" s="140"/>
      <c r="C392" s="140"/>
      <c r="D392" s="140"/>
      <c r="E392" s="140"/>
      <c r="F392" s="140"/>
      <c r="G392" s="38"/>
      <c r="H392" s="38"/>
      <c r="I392" s="143"/>
      <c r="J392" s="140"/>
      <c r="K392" s="140"/>
      <c r="L392" s="140"/>
      <c r="M392" s="140"/>
      <c r="N392" s="140"/>
      <c r="O392" s="38"/>
      <c r="P392" s="38"/>
      <c r="Q392" s="143"/>
      <c r="R392" s="140"/>
      <c r="S392" s="140"/>
      <c r="T392" s="140"/>
    </row>
    <row r="393" spans="1:20" x14ac:dyDescent="0.25">
      <c r="A393" s="140"/>
      <c r="B393" s="140"/>
      <c r="C393" s="140"/>
      <c r="D393" s="140"/>
      <c r="E393" s="140"/>
      <c r="F393" s="140"/>
      <c r="G393" s="38"/>
      <c r="H393" s="38"/>
      <c r="I393" s="140"/>
      <c r="J393" s="140"/>
      <c r="K393" s="140"/>
      <c r="L393" s="140"/>
      <c r="M393" s="140"/>
      <c r="N393" s="140"/>
      <c r="O393" s="38"/>
      <c r="P393" s="38"/>
      <c r="Q393" s="140"/>
      <c r="R393" s="140"/>
      <c r="S393" s="140"/>
      <c r="T393" s="140"/>
    </row>
    <row r="394" spans="1:20" x14ac:dyDescent="0.25">
      <c r="A394" s="140"/>
      <c r="B394" s="140"/>
      <c r="C394" s="140"/>
      <c r="D394" s="140"/>
      <c r="E394" s="140"/>
      <c r="F394" s="140"/>
      <c r="G394" s="38"/>
      <c r="H394" s="38"/>
      <c r="I394" s="140"/>
      <c r="J394" s="140"/>
      <c r="K394" s="140"/>
      <c r="L394" s="140"/>
      <c r="M394" s="140"/>
      <c r="N394" s="140"/>
      <c r="O394" s="38"/>
      <c r="P394" s="38"/>
      <c r="Q394" s="140"/>
      <c r="R394" s="140"/>
      <c r="S394" s="140"/>
      <c r="T394" s="140"/>
    </row>
    <row r="395" spans="1:20" ht="15.75" thickBot="1" x14ac:dyDescent="0.3">
      <c r="A395" s="142"/>
      <c r="B395" s="142"/>
      <c r="C395" s="142"/>
      <c r="D395" s="142"/>
      <c r="E395" s="142"/>
      <c r="F395" s="142"/>
      <c r="G395" s="38"/>
      <c r="H395" s="38"/>
      <c r="I395" s="142"/>
      <c r="J395" s="142"/>
      <c r="K395" s="142"/>
      <c r="L395" s="142"/>
      <c r="M395" s="142"/>
      <c r="N395" s="142"/>
      <c r="O395" s="38"/>
      <c r="P395" s="38"/>
      <c r="Q395" s="142"/>
      <c r="R395" s="142"/>
      <c r="S395" s="142"/>
      <c r="T395" s="142"/>
    </row>
    <row r="396" spans="1:20" x14ac:dyDescent="0.25">
      <c r="A396" s="136" t="s">
        <v>90</v>
      </c>
      <c r="B396" s="137"/>
      <c r="C396" s="137"/>
      <c r="D396" s="137"/>
      <c r="E396" s="137"/>
      <c r="F396" s="137"/>
      <c r="G396" s="38"/>
      <c r="H396" s="38"/>
      <c r="I396" s="138" t="s">
        <v>57</v>
      </c>
      <c r="J396" s="137"/>
      <c r="K396" s="137"/>
      <c r="L396" s="137"/>
      <c r="M396" s="137"/>
      <c r="N396" s="137"/>
      <c r="O396" s="38"/>
      <c r="P396" s="38"/>
      <c r="Q396" s="138" t="s">
        <v>76</v>
      </c>
      <c r="R396" s="137"/>
      <c r="S396" s="137"/>
      <c r="T396" s="137"/>
    </row>
    <row r="397" spans="1:20" x14ac:dyDescent="0.25">
      <c r="A397" s="135" t="s">
        <v>41</v>
      </c>
      <c r="B397" s="135"/>
      <c r="C397" s="135"/>
      <c r="D397" s="135"/>
      <c r="E397" s="135"/>
      <c r="F397" s="135"/>
      <c r="G397" s="38"/>
      <c r="H397" s="38"/>
      <c r="I397" s="135" t="s">
        <v>59</v>
      </c>
      <c r="J397" s="135"/>
      <c r="K397" s="135"/>
      <c r="L397" s="135"/>
      <c r="M397" s="135"/>
      <c r="N397" s="135"/>
      <c r="O397" s="38"/>
      <c r="P397" s="38"/>
      <c r="Q397" s="135" t="s">
        <v>60</v>
      </c>
      <c r="R397" s="135"/>
      <c r="S397" s="135"/>
      <c r="T397" s="135"/>
    </row>
    <row r="398" spans="1:20" x14ac:dyDescent="0.25">
      <c r="A398" s="38"/>
      <c r="B398" s="38"/>
      <c r="C398" s="38"/>
      <c r="D398" s="38"/>
      <c r="E398" s="38"/>
      <c r="F398" s="38"/>
      <c r="G398" s="38"/>
      <c r="H398" s="38"/>
      <c r="I398" s="135" t="s">
        <v>61</v>
      </c>
      <c r="J398" s="135"/>
      <c r="K398" s="135"/>
      <c r="L398" s="135"/>
      <c r="M398" s="135"/>
      <c r="N398" s="135"/>
      <c r="O398" s="38"/>
      <c r="P398" s="38"/>
      <c r="Q398" s="135" t="s">
        <v>61</v>
      </c>
      <c r="R398" s="135"/>
      <c r="S398" s="135"/>
      <c r="T398" s="135"/>
    </row>
    <row r="399" spans="1:20" x14ac:dyDescent="0.25">
      <c r="A399" s="38"/>
      <c r="B399" s="38"/>
      <c r="C399" s="38"/>
      <c r="D399" s="38"/>
      <c r="E399" s="38"/>
      <c r="F399" s="38"/>
      <c r="G399" s="38"/>
      <c r="H399" s="38"/>
      <c r="I399" s="139" t="s">
        <v>52</v>
      </c>
      <c r="J399" s="140"/>
      <c r="K399" s="140"/>
      <c r="L399" s="140"/>
      <c r="M399" s="140"/>
      <c r="N399" s="140"/>
      <c r="O399" s="38"/>
      <c r="P399" s="38"/>
      <c r="Q399" s="38"/>
      <c r="R399" s="38"/>
      <c r="S399" s="38"/>
      <c r="T399" s="38"/>
    </row>
    <row r="400" spans="1:20" x14ac:dyDescent="0.25">
      <c r="A400" s="139" t="s">
        <v>53</v>
      </c>
      <c r="B400" s="140"/>
      <c r="C400" s="140"/>
      <c r="D400" s="140"/>
      <c r="E400" s="140"/>
      <c r="F400" s="140"/>
      <c r="G400" s="38"/>
      <c r="H400" s="38"/>
      <c r="I400" s="139" t="s">
        <v>54</v>
      </c>
      <c r="J400" s="140"/>
      <c r="K400" s="140"/>
      <c r="L400" s="140"/>
      <c r="M400" s="140"/>
      <c r="N400" s="140"/>
      <c r="O400" s="38"/>
      <c r="P400" s="38"/>
      <c r="Q400" s="139" t="s">
        <v>55</v>
      </c>
      <c r="R400" s="140"/>
      <c r="S400" s="140"/>
      <c r="T400" s="140"/>
    </row>
    <row r="401" spans="1:20" x14ac:dyDescent="0.25">
      <c r="A401" s="141"/>
      <c r="B401" s="140"/>
      <c r="C401" s="140"/>
      <c r="D401" s="140"/>
      <c r="E401" s="140"/>
      <c r="F401" s="140"/>
      <c r="G401" s="38"/>
      <c r="H401" s="38"/>
      <c r="I401" s="143"/>
      <c r="J401" s="140"/>
      <c r="K401" s="140"/>
      <c r="L401" s="140"/>
      <c r="M401" s="140"/>
      <c r="N401" s="140"/>
      <c r="O401" s="38"/>
      <c r="P401" s="38"/>
      <c r="Q401" s="143"/>
      <c r="R401" s="140"/>
      <c r="S401" s="140"/>
      <c r="T401" s="140"/>
    </row>
    <row r="402" spans="1:20" x14ac:dyDescent="0.25">
      <c r="A402" s="140"/>
      <c r="B402" s="140"/>
      <c r="C402" s="140"/>
      <c r="D402" s="140"/>
      <c r="E402" s="140"/>
      <c r="F402" s="140"/>
      <c r="G402" s="38"/>
      <c r="H402" s="38"/>
      <c r="I402" s="140"/>
      <c r="J402" s="140"/>
      <c r="K402" s="140"/>
      <c r="L402" s="140"/>
      <c r="M402" s="140"/>
      <c r="N402" s="140"/>
      <c r="O402" s="38"/>
      <c r="P402" s="38"/>
      <c r="Q402" s="140"/>
      <c r="R402" s="140"/>
      <c r="S402" s="140"/>
      <c r="T402" s="140"/>
    </row>
    <row r="403" spans="1:20" x14ac:dyDescent="0.25">
      <c r="A403" s="140"/>
      <c r="B403" s="140"/>
      <c r="C403" s="140"/>
      <c r="D403" s="140"/>
      <c r="E403" s="140"/>
      <c r="F403" s="140"/>
      <c r="G403" s="38"/>
      <c r="H403" s="38"/>
      <c r="I403" s="140"/>
      <c r="J403" s="140"/>
      <c r="K403" s="140"/>
      <c r="L403" s="140"/>
      <c r="M403" s="140"/>
      <c r="N403" s="140"/>
      <c r="O403" s="38"/>
      <c r="P403" s="38"/>
      <c r="Q403" s="140"/>
      <c r="R403" s="140"/>
      <c r="S403" s="140"/>
      <c r="T403" s="140"/>
    </row>
    <row r="404" spans="1:20" ht="15.75" thickBot="1" x14ac:dyDescent="0.3">
      <c r="A404" s="142"/>
      <c r="B404" s="142"/>
      <c r="C404" s="142"/>
      <c r="D404" s="142"/>
      <c r="E404" s="142"/>
      <c r="F404" s="142"/>
      <c r="G404" s="38"/>
      <c r="H404" s="38"/>
      <c r="I404" s="142"/>
      <c r="J404" s="142"/>
      <c r="K404" s="142"/>
      <c r="L404" s="142"/>
      <c r="M404" s="142"/>
      <c r="N404" s="142"/>
      <c r="O404" s="38"/>
      <c r="P404" s="38"/>
      <c r="Q404" s="142"/>
      <c r="R404" s="142"/>
      <c r="S404" s="142"/>
      <c r="T404" s="142"/>
    </row>
    <row r="405" spans="1:20" x14ac:dyDescent="0.25">
      <c r="A405" s="136" t="s">
        <v>62</v>
      </c>
      <c r="B405" s="137"/>
      <c r="C405" s="137"/>
      <c r="D405" s="137"/>
      <c r="E405" s="137"/>
      <c r="F405" s="137"/>
      <c r="G405" s="38"/>
      <c r="H405" s="38"/>
      <c r="I405" s="136" t="s">
        <v>63</v>
      </c>
      <c r="J405" s="137"/>
      <c r="K405" s="137"/>
      <c r="L405" s="137"/>
      <c r="M405" s="137"/>
      <c r="N405" s="137"/>
      <c r="O405" s="38"/>
      <c r="P405" s="38"/>
      <c r="Q405" s="136" t="s">
        <v>64</v>
      </c>
      <c r="R405" s="137"/>
      <c r="S405" s="137"/>
      <c r="T405" s="137"/>
    </row>
    <row r="406" spans="1:20" x14ac:dyDescent="0.25">
      <c r="A406" s="135" t="s">
        <v>65</v>
      </c>
      <c r="B406" s="135"/>
      <c r="C406" s="135"/>
      <c r="D406" s="135"/>
      <c r="E406" s="135"/>
      <c r="F406" s="135"/>
      <c r="G406" s="38"/>
      <c r="H406" s="38"/>
      <c r="I406" s="135" t="s">
        <v>66</v>
      </c>
      <c r="J406" s="135"/>
      <c r="K406" s="135"/>
      <c r="L406" s="135"/>
      <c r="M406" s="135"/>
      <c r="N406" s="135"/>
      <c r="O406" s="38"/>
      <c r="P406" s="38"/>
      <c r="Q406" s="135" t="s">
        <v>67</v>
      </c>
      <c r="R406" s="135"/>
      <c r="S406" s="135"/>
      <c r="T406" s="135"/>
    </row>
    <row r="407" spans="1:20" x14ac:dyDescent="0.25">
      <c r="A407" s="135" t="s">
        <v>68</v>
      </c>
      <c r="B407" s="135"/>
      <c r="C407" s="135"/>
      <c r="D407" s="135"/>
      <c r="E407" s="135"/>
      <c r="F407" s="135"/>
      <c r="G407" s="38"/>
      <c r="H407" s="38"/>
      <c r="I407" s="135" t="s">
        <v>69</v>
      </c>
      <c r="J407" s="135"/>
      <c r="K407" s="135"/>
      <c r="L407" s="135"/>
      <c r="M407" s="135"/>
      <c r="N407" s="135"/>
      <c r="O407" s="38"/>
      <c r="P407" s="38"/>
      <c r="Q407" s="135" t="s">
        <v>70</v>
      </c>
      <c r="R407" s="135"/>
      <c r="S407" s="135"/>
      <c r="T407" s="135"/>
    </row>
    <row r="408" spans="1:20" x14ac:dyDescent="0.25">
      <c r="A408" s="227" t="s">
        <v>56</v>
      </c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</row>
    <row r="410" spans="1:20" x14ac:dyDescent="0.2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O410" s="38"/>
      <c r="P410" s="38"/>
      <c r="Q410" s="38"/>
      <c r="R410" s="38"/>
      <c r="S410" s="38"/>
      <c r="T410" s="38"/>
    </row>
    <row r="411" spans="1:20" x14ac:dyDescent="0.2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O411" s="38"/>
      <c r="P411" s="38"/>
      <c r="Q411" s="38"/>
      <c r="R411" s="38"/>
      <c r="S411" s="38"/>
      <c r="T411" s="38"/>
    </row>
    <row r="412" spans="1:20" s="52" customFormat="1" x14ac:dyDescent="0.25">
      <c r="N412" s="102"/>
    </row>
    <row r="413" spans="1:20" s="52" customFormat="1" x14ac:dyDescent="0.25">
      <c r="N413" s="102"/>
    </row>
    <row r="415" spans="1:20" ht="26.25" x14ac:dyDescent="0.4">
      <c r="A415" s="208" t="s">
        <v>0</v>
      </c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</row>
    <row r="416" spans="1:20" ht="15.75" thickBot="1" x14ac:dyDescent="0.3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105"/>
      <c r="O416" s="43"/>
      <c r="P416" s="43"/>
      <c r="Q416" s="43"/>
      <c r="R416" s="43"/>
      <c r="S416" s="43"/>
      <c r="T416" s="43"/>
    </row>
    <row r="417" spans="1:28" ht="15" customHeight="1" x14ac:dyDescent="0.25">
      <c r="A417" s="209" t="s">
        <v>1</v>
      </c>
      <c r="B417" s="210"/>
      <c r="C417" s="210"/>
      <c r="D417" s="210"/>
      <c r="E417" s="210"/>
      <c r="F417" s="211" t="s">
        <v>131</v>
      </c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2"/>
    </row>
    <row r="418" spans="1:28" x14ac:dyDescent="0.25">
      <c r="A418" s="194" t="s">
        <v>2</v>
      </c>
      <c r="B418" s="195"/>
      <c r="C418" s="195"/>
      <c r="D418" s="195"/>
      <c r="E418" s="195"/>
      <c r="F418" s="213" t="s">
        <v>75</v>
      </c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3"/>
      <c r="R418" s="213"/>
      <c r="S418" s="213"/>
      <c r="T418" s="214"/>
    </row>
    <row r="419" spans="1:28" x14ac:dyDescent="0.25">
      <c r="A419" s="194" t="s">
        <v>3</v>
      </c>
      <c r="B419" s="195"/>
      <c r="C419" s="195"/>
      <c r="D419" s="195"/>
      <c r="E419" s="195"/>
      <c r="F419" s="215" t="s">
        <v>4</v>
      </c>
      <c r="G419" s="215"/>
      <c r="H419" s="215"/>
      <c r="I419" s="215"/>
      <c r="J419" s="215"/>
      <c r="K419" s="215"/>
      <c r="L419" s="215"/>
      <c r="M419" s="215"/>
      <c r="N419" s="215"/>
      <c r="O419" s="215"/>
      <c r="P419" s="215"/>
      <c r="Q419" s="215"/>
      <c r="R419" s="215"/>
      <c r="S419" s="215"/>
      <c r="T419" s="216"/>
    </row>
    <row r="420" spans="1:28" x14ac:dyDescent="0.25">
      <c r="A420" s="194" t="s">
        <v>5</v>
      </c>
      <c r="B420" s="195"/>
      <c r="C420" s="195"/>
      <c r="D420" s="195"/>
      <c r="E420" s="195"/>
      <c r="F420" s="215" t="s">
        <v>6</v>
      </c>
      <c r="G420" s="215"/>
      <c r="H420" s="215"/>
      <c r="I420" s="215"/>
      <c r="J420" s="215"/>
      <c r="K420" s="215"/>
      <c r="L420" s="215"/>
      <c r="M420" s="215"/>
      <c r="N420" s="215"/>
      <c r="O420" s="215"/>
      <c r="P420" s="215"/>
      <c r="Q420" s="215"/>
      <c r="R420" s="215"/>
      <c r="S420" s="215"/>
      <c r="T420" s="216"/>
    </row>
    <row r="421" spans="1:28" x14ac:dyDescent="0.25">
      <c r="A421" s="194" t="s">
        <v>7</v>
      </c>
      <c r="B421" s="195"/>
      <c r="C421" s="195"/>
      <c r="D421" s="195"/>
      <c r="E421" s="195"/>
      <c r="F421" s="217" t="s">
        <v>8</v>
      </c>
      <c r="G421" s="215"/>
      <c r="H421" s="218">
        <v>500000</v>
      </c>
      <c r="I421" s="219"/>
      <c r="J421" s="219"/>
      <c r="K421" s="219"/>
      <c r="L421" s="219"/>
      <c r="M421" s="45" t="s">
        <v>9</v>
      </c>
      <c r="N421" s="220">
        <v>0</v>
      </c>
      <c r="O421" s="215"/>
      <c r="P421" s="215"/>
      <c r="Q421" s="217" t="s">
        <v>10</v>
      </c>
      <c r="R421" s="217"/>
      <c r="S421" s="217"/>
      <c r="T421" s="221"/>
    </row>
    <row r="422" spans="1:28" x14ac:dyDescent="0.25">
      <c r="A422" s="194" t="s">
        <v>11</v>
      </c>
      <c r="B422" s="195"/>
      <c r="C422" s="195"/>
      <c r="D422" s="195"/>
      <c r="E422" s="195"/>
      <c r="F422" s="217" t="s">
        <v>8</v>
      </c>
      <c r="G422" s="215"/>
      <c r="H422" s="224">
        <v>0</v>
      </c>
      <c r="I422" s="215"/>
      <c r="J422" s="215"/>
      <c r="K422" s="215"/>
      <c r="L422" s="215"/>
      <c r="M422" s="45" t="s">
        <v>9</v>
      </c>
      <c r="N422" s="224">
        <v>0</v>
      </c>
      <c r="O422" s="215"/>
      <c r="P422" s="215"/>
      <c r="Q422" s="225">
        <v>0</v>
      </c>
      <c r="R422" s="225"/>
      <c r="S422" s="225"/>
      <c r="T422" s="226"/>
    </row>
    <row r="423" spans="1:28" x14ac:dyDescent="0.25">
      <c r="A423" s="194" t="s">
        <v>12</v>
      </c>
      <c r="B423" s="195"/>
      <c r="C423" s="195"/>
      <c r="D423" s="195"/>
      <c r="E423" s="195"/>
      <c r="F423" s="196" t="s">
        <v>107</v>
      </c>
      <c r="G423" s="196"/>
      <c r="H423" s="196"/>
      <c r="I423" s="196"/>
      <c r="J423" s="196"/>
      <c r="K423" s="196"/>
      <c r="L423" s="196"/>
      <c r="M423" s="196"/>
      <c r="N423" s="196"/>
      <c r="O423" s="196"/>
      <c r="P423" s="196"/>
      <c r="Q423" s="196"/>
      <c r="R423" s="196"/>
      <c r="S423" s="196"/>
      <c r="T423" s="197"/>
    </row>
    <row r="424" spans="1:28" ht="15.75" thickBot="1" x14ac:dyDescent="0.3">
      <c r="A424" s="198" t="s">
        <v>13</v>
      </c>
      <c r="B424" s="199"/>
      <c r="C424" s="199"/>
      <c r="D424" s="199"/>
      <c r="E424" s="199"/>
      <c r="F424" s="200" t="s">
        <v>89</v>
      </c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1"/>
    </row>
    <row r="425" spans="1:28" ht="15.75" thickBot="1" x14ac:dyDescent="0.3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106"/>
      <c r="O425" s="39"/>
      <c r="P425" s="39"/>
      <c r="Q425" s="39"/>
      <c r="R425" s="39"/>
      <c r="S425" s="39"/>
      <c r="T425" s="39"/>
    </row>
    <row r="426" spans="1:28" ht="15.75" thickBot="1" x14ac:dyDescent="0.3">
      <c r="A426" s="162" t="s">
        <v>14</v>
      </c>
      <c r="B426" s="145"/>
      <c r="C426" s="145"/>
      <c r="D426" s="162" t="s">
        <v>15</v>
      </c>
      <c r="E426" s="145"/>
      <c r="F426" s="162" t="s">
        <v>16</v>
      </c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</row>
    <row r="427" spans="1:28" ht="15.75" thickBot="1" x14ac:dyDescent="0.3">
      <c r="A427" s="145"/>
      <c r="B427" s="145"/>
      <c r="C427" s="145"/>
      <c r="D427" s="145"/>
      <c r="E427" s="145"/>
      <c r="F427" s="164" t="s">
        <v>17</v>
      </c>
      <c r="G427" s="145"/>
      <c r="H427" s="162" t="s">
        <v>18</v>
      </c>
      <c r="I427" s="145"/>
      <c r="J427" s="145"/>
      <c r="K427" s="145"/>
      <c r="L427" s="145"/>
      <c r="M427" s="145"/>
      <c r="N427" s="162" t="s">
        <v>19</v>
      </c>
      <c r="O427" s="145"/>
      <c r="P427" s="145"/>
      <c r="Q427" s="145"/>
      <c r="R427" s="145"/>
      <c r="S427" s="145"/>
      <c r="T427" s="145"/>
    </row>
    <row r="428" spans="1:28" ht="15.75" thickBot="1" x14ac:dyDescent="0.3">
      <c r="A428" s="145"/>
      <c r="B428" s="145"/>
      <c r="C428" s="145"/>
      <c r="D428" s="145"/>
      <c r="E428" s="145"/>
      <c r="F428" s="145"/>
      <c r="G428" s="145"/>
      <c r="H428" s="162" t="s">
        <v>20</v>
      </c>
      <c r="I428" s="145"/>
      <c r="J428" s="145"/>
      <c r="K428" s="162" t="s">
        <v>21</v>
      </c>
      <c r="L428" s="145"/>
      <c r="M428" s="145"/>
      <c r="N428" s="162" t="s">
        <v>20</v>
      </c>
      <c r="O428" s="145"/>
      <c r="P428" s="145"/>
      <c r="Q428" s="162" t="s">
        <v>21</v>
      </c>
      <c r="R428" s="145"/>
      <c r="S428" s="145"/>
      <c r="T428" s="164" t="s">
        <v>22</v>
      </c>
      <c r="U428" s="233" t="s">
        <v>120</v>
      </c>
      <c r="V428" s="234"/>
      <c r="W428" s="233" t="s">
        <v>121</v>
      </c>
      <c r="X428" s="234"/>
      <c r="Y428" s="233" t="s">
        <v>122</v>
      </c>
      <c r="Z428" s="234"/>
      <c r="AA428" s="112"/>
      <c r="AB428" s="112"/>
    </row>
    <row r="429" spans="1:28" ht="15.75" thickBot="1" x14ac:dyDescent="0.3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233"/>
      <c r="V429" s="234"/>
      <c r="W429" s="233"/>
      <c r="X429" s="234"/>
      <c r="Y429" s="233"/>
      <c r="Z429" s="234"/>
      <c r="AA429" s="112"/>
      <c r="AB429" s="112"/>
    </row>
    <row r="430" spans="1:28" x14ac:dyDescent="0.25">
      <c r="A430" s="202" t="s">
        <v>23</v>
      </c>
      <c r="B430" s="203"/>
      <c r="C430" s="204"/>
      <c r="D430" s="205"/>
      <c r="E430" s="206"/>
      <c r="F430" s="205"/>
      <c r="G430" s="206"/>
      <c r="H430" s="205"/>
      <c r="I430" s="207"/>
      <c r="J430" s="206"/>
      <c r="K430" s="205"/>
      <c r="L430" s="207"/>
      <c r="M430" s="206"/>
      <c r="N430" s="205"/>
      <c r="O430" s="207"/>
      <c r="P430" s="206"/>
      <c r="Q430" s="205"/>
      <c r="R430" s="207"/>
      <c r="S430" s="206"/>
      <c r="T430" s="44"/>
      <c r="U430" s="112"/>
      <c r="V430" s="112"/>
      <c r="W430" s="112"/>
      <c r="X430" s="112"/>
      <c r="Y430" s="112"/>
      <c r="Z430" s="112"/>
      <c r="AA430" s="112"/>
      <c r="AB430" s="112"/>
    </row>
    <row r="431" spans="1:28" x14ac:dyDescent="0.25">
      <c r="A431" s="152" t="s">
        <v>24</v>
      </c>
      <c r="B431" s="140"/>
      <c r="C431" s="154"/>
      <c r="D431" s="178" t="s">
        <v>25</v>
      </c>
      <c r="E431" s="190"/>
      <c r="F431" s="183">
        <v>531</v>
      </c>
      <c r="G431" s="190"/>
      <c r="H431" s="183">
        <v>531</v>
      </c>
      <c r="I431" s="193"/>
      <c r="J431" s="190"/>
      <c r="K431" s="183">
        <v>531</v>
      </c>
      <c r="L431" s="193"/>
      <c r="M431" s="190"/>
      <c r="N431" s="183">
        <v>531</v>
      </c>
      <c r="O431" s="193"/>
      <c r="P431" s="190"/>
      <c r="Q431" s="183">
        <v>531</v>
      </c>
      <c r="R431" s="193"/>
      <c r="S431" s="190"/>
      <c r="T431" s="6">
        <v>100</v>
      </c>
      <c r="U431" s="73"/>
      <c r="V431" s="112"/>
      <c r="W431" s="112"/>
      <c r="X431" s="112"/>
      <c r="Y431" s="75"/>
      <c r="Z431" s="112"/>
      <c r="AA431" s="112"/>
      <c r="AB431" s="112"/>
    </row>
    <row r="432" spans="1:28" x14ac:dyDescent="0.25">
      <c r="A432" s="152" t="s">
        <v>26</v>
      </c>
      <c r="B432" s="140"/>
      <c r="C432" s="154"/>
      <c r="D432" s="178" t="s">
        <v>27</v>
      </c>
      <c r="E432" s="190"/>
      <c r="F432" s="180">
        <v>132</v>
      </c>
      <c r="G432" s="190"/>
      <c r="H432" s="180">
        <v>132</v>
      </c>
      <c r="I432" s="193"/>
      <c r="J432" s="190"/>
      <c r="K432" s="180">
        <v>132</v>
      </c>
      <c r="L432" s="193"/>
      <c r="M432" s="190"/>
      <c r="N432" s="180">
        <v>132</v>
      </c>
      <c r="O432" s="193"/>
      <c r="P432" s="190"/>
      <c r="Q432" s="180">
        <v>132</v>
      </c>
      <c r="R432" s="193"/>
      <c r="S432" s="190"/>
      <c r="T432" s="6">
        <v>100</v>
      </c>
      <c r="U432" s="73"/>
      <c r="V432" s="112"/>
      <c r="W432" s="112"/>
      <c r="X432" s="74"/>
      <c r="Y432" s="75"/>
      <c r="Z432" s="74"/>
      <c r="AA432" s="112"/>
      <c r="AB432" s="112"/>
    </row>
    <row r="433" spans="1:28" x14ac:dyDescent="0.25">
      <c r="A433" s="152" t="s">
        <v>28</v>
      </c>
      <c r="B433" s="140"/>
      <c r="C433" s="154"/>
      <c r="D433" s="178" t="s">
        <v>27</v>
      </c>
      <c r="E433" s="190"/>
      <c r="F433" s="180">
        <v>6864</v>
      </c>
      <c r="G433" s="190"/>
      <c r="H433" s="180">
        <v>528</v>
      </c>
      <c r="I433" s="193"/>
      <c r="J433" s="190"/>
      <c r="K433" s="180">
        <v>528</v>
      </c>
      <c r="L433" s="193"/>
      <c r="M433" s="190"/>
      <c r="N433" s="180">
        <v>3432</v>
      </c>
      <c r="O433" s="193"/>
      <c r="P433" s="190"/>
      <c r="Q433" s="180">
        <v>3432</v>
      </c>
      <c r="R433" s="193"/>
      <c r="S433" s="190"/>
      <c r="T433" s="47">
        <v>50</v>
      </c>
      <c r="U433" s="73">
        <f>+H433+N351</f>
        <v>3432</v>
      </c>
      <c r="V433" s="74">
        <f>+N433-U433</f>
        <v>0</v>
      </c>
      <c r="W433" s="74">
        <f>+K433+Q351</f>
        <v>3432</v>
      </c>
      <c r="X433" s="74">
        <f>+Q433-W433</f>
        <v>0</v>
      </c>
      <c r="Y433" s="116">
        <f>+W433/F433</f>
        <v>0.5</v>
      </c>
      <c r="Z433" s="118">
        <f>+(T433/100)</f>
        <v>0.5</v>
      </c>
      <c r="AA433" s="119">
        <f>+Y433-Z433</f>
        <v>0</v>
      </c>
      <c r="AB433" s="118"/>
    </row>
    <row r="434" spans="1:28" x14ac:dyDescent="0.25">
      <c r="A434" s="186" t="s">
        <v>29</v>
      </c>
      <c r="B434" s="187"/>
      <c r="C434" s="188"/>
      <c r="D434" s="189"/>
      <c r="E434" s="190"/>
      <c r="F434" s="189"/>
      <c r="G434" s="190"/>
      <c r="H434" s="189"/>
      <c r="I434" s="191"/>
      <c r="J434" s="190"/>
      <c r="K434" s="189"/>
      <c r="L434" s="191"/>
      <c r="M434" s="190"/>
      <c r="N434" s="189"/>
      <c r="O434" s="191"/>
      <c r="P434" s="190"/>
      <c r="Q434" s="189"/>
      <c r="R434" s="191"/>
      <c r="S434" s="190"/>
      <c r="T434" s="7"/>
      <c r="U434" s="73"/>
      <c r="V434" s="74"/>
      <c r="W434" s="74"/>
      <c r="X434" s="78"/>
      <c r="Y434" s="75"/>
      <c r="Z434" s="112"/>
      <c r="AA434" s="112"/>
      <c r="AB434" s="112"/>
    </row>
    <row r="435" spans="1:28" x14ac:dyDescent="0.25">
      <c r="A435" s="152" t="s">
        <v>30</v>
      </c>
      <c r="B435" s="140"/>
      <c r="C435" s="154"/>
      <c r="D435" s="178" t="s">
        <v>27</v>
      </c>
      <c r="E435" s="190"/>
      <c r="F435" s="183" t="s">
        <v>91</v>
      </c>
      <c r="G435" s="190"/>
      <c r="H435" s="183" t="s">
        <v>91</v>
      </c>
      <c r="I435" s="193"/>
      <c r="J435" s="190"/>
      <c r="K435" s="183">
        <v>0</v>
      </c>
      <c r="L435" s="193"/>
      <c r="M435" s="190"/>
      <c r="N435" s="183">
        <v>0</v>
      </c>
      <c r="O435" s="193"/>
      <c r="P435" s="190"/>
      <c r="Q435" s="183">
        <v>0</v>
      </c>
      <c r="R435" s="193"/>
      <c r="S435" s="190"/>
      <c r="T435" s="6">
        <v>0</v>
      </c>
      <c r="U435" s="73"/>
      <c r="V435" s="74"/>
      <c r="W435" s="74"/>
      <c r="X435" s="74"/>
      <c r="Y435" s="116"/>
      <c r="Z435" s="117"/>
      <c r="AA435" s="112"/>
      <c r="AB435" s="112"/>
    </row>
    <row r="436" spans="1:28" x14ac:dyDescent="0.25">
      <c r="A436" s="157" t="s">
        <v>84</v>
      </c>
      <c r="B436" s="140"/>
      <c r="C436" s="154"/>
      <c r="D436" s="178" t="s">
        <v>83</v>
      </c>
      <c r="E436" s="190"/>
      <c r="F436" s="183" t="s">
        <v>91</v>
      </c>
      <c r="G436" s="190"/>
      <c r="H436" s="183" t="s">
        <v>91</v>
      </c>
      <c r="I436" s="193"/>
      <c r="J436" s="190"/>
      <c r="K436" s="183">
        <v>0</v>
      </c>
      <c r="L436" s="193"/>
      <c r="M436" s="190"/>
      <c r="N436" s="183">
        <v>0</v>
      </c>
      <c r="O436" s="193"/>
      <c r="P436" s="190"/>
      <c r="Q436" s="183">
        <v>0</v>
      </c>
      <c r="R436" s="193"/>
      <c r="S436" s="190"/>
      <c r="T436" s="6">
        <v>0</v>
      </c>
      <c r="U436" s="73"/>
      <c r="V436" s="74"/>
      <c r="W436" s="74"/>
      <c r="X436" s="74"/>
      <c r="Y436" s="116"/>
      <c r="Z436" s="117"/>
      <c r="AA436" s="112"/>
      <c r="AB436" s="112"/>
    </row>
    <row r="437" spans="1:28" x14ac:dyDescent="0.25">
      <c r="A437" s="157" t="s">
        <v>31</v>
      </c>
      <c r="B437" s="176"/>
      <c r="C437" s="177"/>
      <c r="D437" s="178" t="s">
        <v>27</v>
      </c>
      <c r="E437" s="179"/>
      <c r="F437" s="180" t="s">
        <v>91</v>
      </c>
      <c r="G437" s="181"/>
      <c r="H437" s="180" t="s">
        <v>91</v>
      </c>
      <c r="I437" s="182"/>
      <c r="J437" s="181"/>
      <c r="K437" s="180">
        <v>0</v>
      </c>
      <c r="L437" s="182"/>
      <c r="M437" s="181"/>
      <c r="N437" s="180">
        <v>0</v>
      </c>
      <c r="O437" s="182"/>
      <c r="P437" s="181"/>
      <c r="Q437" s="180">
        <v>0</v>
      </c>
      <c r="R437" s="182"/>
      <c r="S437" s="181"/>
      <c r="T437" s="6">
        <v>0</v>
      </c>
      <c r="U437" s="73"/>
      <c r="V437" s="74"/>
      <c r="W437" s="74"/>
      <c r="X437" s="74"/>
      <c r="Y437" s="116"/>
      <c r="Z437" s="117"/>
      <c r="AA437" s="112"/>
      <c r="AB437" s="112"/>
    </row>
    <row r="438" spans="1:28" x14ac:dyDescent="0.25">
      <c r="A438" s="186" t="s">
        <v>85</v>
      </c>
      <c r="B438" s="187"/>
      <c r="C438" s="188"/>
      <c r="D438" s="189"/>
      <c r="E438" s="190"/>
      <c r="F438" s="189"/>
      <c r="G438" s="190"/>
      <c r="H438" s="189"/>
      <c r="I438" s="191"/>
      <c r="J438" s="190"/>
      <c r="K438" s="189"/>
      <c r="L438" s="191"/>
      <c r="M438" s="190"/>
      <c r="N438" s="189"/>
      <c r="O438" s="191"/>
      <c r="P438" s="190"/>
      <c r="Q438" s="189"/>
      <c r="R438" s="191"/>
      <c r="S438" s="190"/>
      <c r="T438" s="7"/>
      <c r="U438" s="73"/>
      <c r="V438" s="74"/>
      <c r="W438" s="74"/>
      <c r="X438" s="78"/>
      <c r="Y438" s="75"/>
      <c r="Z438" s="112"/>
      <c r="AA438" s="112"/>
      <c r="AB438" s="112"/>
    </row>
    <row r="439" spans="1:28" ht="15.75" thickBot="1" x14ac:dyDescent="0.3">
      <c r="A439" s="157" t="s">
        <v>86</v>
      </c>
      <c r="B439" s="140"/>
      <c r="C439" s="154"/>
      <c r="D439" s="192" t="s">
        <v>87</v>
      </c>
      <c r="E439" s="190"/>
      <c r="F439" s="180">
        <v>19</v>
      </c>
      <c r="G439" s="190"/>
      <c r="H439" s="180">
        <v>2</v>
      </c>
      <c r="I439" s="193"/>
      <c r="J439" s="190"/>
      <c r="K439" s="180">
        <v>0</v>
      </c>
      <c r="L439" s="193"/>
      <c r="M439" s="190"/>
      <c r="N439" s="180">
        <v>7</v>
      </c>
      <c r="O439" s="193"/>
      <c r="P439" s="190"/>
      <c r="Q439" s="180">
        <v>10</v>
      </c>
      <c r="R439" s="193"/>
      <c r="S439" s="190"/>
      <c r="T439" s="6">
        <v>52.63158</v>
      </c>
      <c r="U439" s="73">
        <f>+H439+N357</f>
        <v>7</v>
      </c>
      <c r="V439" s="74">
        <f>+N439-U439</f>
        <v>0</v>
      </c>
      <c r="W439" s="74">
        <f>+K439+Q357</f>
        <v>10</v>
      </c>
      <c r="X439" s="74">
        <f>+Q439-W439</f>
        <v>0</v>
      </c>
      <c r="Y439" s="116">
        <f>+W439/F439</f>
        <v>0.52631578947368418</v>
      </c>
      <c r="Z439" s="118">
        <f>+(T439/100)</f>
        <v>0.5263158</v>
      </c>
      <c r="AA439" s="119">
        <f>+Y439-Z439</f>
        <v>-1.0526315818992771E-8</v>
      </c>
      <c r="AB439" s="118"/>
    </row>
    <row r="440" spans="1:28" ht="15.75" thickBot="1" x14ac:dyDescent="0.3">
      <c r="A440" s="163" t="s">
        <v>32</v>
      </c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12"/>
      <c r="V440" s="112"/>
      <c r="W440" s="112"/>
      <c r="X440" s="112"/>
      <c r="Y440" s="112"/>
      <c r="Z440" s="112"/>
      <c r="AA440" s="112"/>
      <c r="AB440" s="112"/>
    </row>
    <row r="441" spans="1:28" ht="15.75" thickBot="1" x14ac:dyDescent="0.3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107"/>
      <c r="O441" s="41"/>
      <c r="P441" s="41"/>
      <c r="Q441" s="41"/>
      <c r="R441" s="41"/>
      <c r="S441" s="41"/>
      <c r="T441" s="41"/>
      <c r="U441" s="112"/>
      <c r="V441" s="112"/>
      <c r="W441" s="112"/>
      <c r="X441" s="112"/>
      <c r="Y441" s="112"/>
      <c r="Z441" s="112"/>
      <c r="AA441" s="112"/>
      <c r="AB441" s="112"/>
    </row>
    <row r="442" spans="1:28" ht="15.75" thickBot="1" x14ac:dyDescent="0.3">
      <c r="A442" s="162" t="s">
        <v>33</v>
      </c>
      <c r="B442" s="145"/>
      <c r="C442" s="145"/>
      <c r="D442" s="145"/>
      <c r="E442" s="145"/>
      <c r="F442" s="162" t="s">
        <v>34</v>
      </c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12"/>
      <c r="V442" s="112"/>
      <c r="W442" s="112"/>
      <c r="X442" s="112"/>
      <c r="Y442" s="112"/>
      <c r="Z442" s="112"/>
      <c r="AA442" s="112"/>
      <c r="AB442" s="112"/>
    </row>
    <row r="443" spans="1:28" ht="15.75" thickBot="1" x14ac:dyDescent="0.3">
      <c r="A443" s="145"/>
      <c r="B443" s="145"/>
      <c r="C443" s="145"/>
      <c r="D443" s="145"/>
      <c r="E443" s="145"/>
      <c r="F443" s="162" t="s">
        <v>20</v>
      </c>
      <c r="G443" s="145"/>
      <c r="H443" s="162" t="s">
        <v>18</v>
      </c>
      <c r="I443" s="145"/>
      <c r="J443" s="145"/>
      <c r="K443" s="145"/>
      <c r="L443" s="145"/>
      <c r="M443" s="145"/>
      <c r="N443" s="162" t="s">
        <v>19</v>
      </c>
      <c r="O443" s="145"/>
      <c r="P443" s="145"/>
      <c r="Q443" s="145"/>
      <c r="R443" s="145"/>
      <c r="S443" s="145"/>
      <c r="T443" s="145"/>
      <c r="U443" s="112"/>
      <c r="V443" s="112"/>
      <c r="W443" s="112"/>
      <c r="X443" s="112"/>
      <c r="Y443" s="112"/>
      <c r="Z443" s="112"/>
      <c r="AA443" s="112"/>
      <c r="AB443" s="112"/>
    </row>
    <row r="444" spans="1:28" ht="15.75" thickBot="1" x14ac:dyDescent="0.3">
      <c r="A444" s="145"/>
      <c r="B444" s="145"/>
      <c r="C444" s="145"/>
      <c r="D444" s="145"/>
      <c r="E444" s="145"/>
      <c r="F444" s="145"/>
      <c r="G444" s="145"/>
      <c r="H444" s="162" t="s">
        <v>20</v>
      </c>
      <c r="I444" s="145"/>
      <c r="J444" s="145"/>
      <c r="K444" s="162" t="s">
        <v>35</v>
      </c>
      <c r="L444" s="145"/>
      <c r="M444" s="145"/>
      <c r="N444" s="162" t="s">
        <v>20</v>
      </c>
      <c r="O444" s="145"/>
      <c r="P444" s="145"/>
      <c r="Q444" s="162" t="s">
        <v>35</v>
      </c>
      <c r="R444" s="145"/>
      <c r="S444" s="145"/>
      <c r="T444" s="164" t="s">
        <v>22</v>
      </c>
      <c r="U444" s="233" t="s">
        <v>120</v>
      </c>
      <c r="V444" s="234"/>
      <c r="W444" s="233" t="s">
        <v>121</v>
      </c>
      <c r="X444" s="234"/>
      <c r="Y444" s="233" t="s">
        <v>122</v>
      </c>
      <c r="Z444" s="234"/>
      <c r="AA444" s="112"/>
      <c r="AB444" s="112"/>
    </row>
    <row r="445" spans="1:28" ht="15.75" thickBot="1" x14ac:dyDescent="0.3">
      <c r="A445" s="145"/>
      <c r="B445" s="145"/>
      <c r="C445" s="145"/>
      <c r="D445" s="145"/>
      <c r="E445" s="145"/>
      <c r="F445" s="145"/>
      <c r="G445" s="145"/>
      <c r="H445" s="42" t="s">
        <v>36</v>
      </c>
      <c r="I445" s="42" t="s">
        <v>37</v>
      </c>
      <c r="J445" s="42" t="s">
        <v>38</v>
      </c>
      <c r="K445" s="42" t="s">
        <v>36</v>
      </c>
      <c r="L445" s="42" t="s">
        <v>37</v>
      </c>
      <c r="M445" s="42" t="s">
        <v>38</v>
      </c>
      <c r="N445" s="108" t="s">
        <v>36</v>
      </c>
      <c r="O445" s="42" t="s">
        <v>37</v>
      </c>
      <c r="P445" s="42" t="s">
        <v>38</v>
      </c>
      <c r="Q445" s="42" t="s">
        <v>36</v>
      </c>
      <c r="R445" s="42" t="s">
        <v>37</v>
      </c>
      <c r="S445" s="42" t="s">
        <v>38</v>
      </c>
      <c r="T445" s="145"/>
      <c r="U445" s="233"/>
      <c r="V445" s="234"/>
      <c r="W445" s="233"/>
      <c r="X445" s="234"/>
      <c r="Y445" s="233"/>
      <c r="Z445" s="234"/>
      <c r="AA445" s="112"/>
      <c r="AB445" s="112"/>
    </row>
    <row r="446" spans="1:28" ht="15.75" thickBot="1" x14ac:dyDescent="0.3">
      <c r="A446" s="165" t="s">
        <v>39</v>
      </c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50"/>
      <c r="U446" s="112"/>
      <c r="V446" s="112"/>
      <c r="W446" s="112"/>
      <c r="X446" s="112"/>
      <c r="Y446" s="112"/>
      <c r="Z446" s="112"/>
      <c r="AA446" s="112"/>
      <c r="AB446" s="112"/>
    </row>
    <row r="447" spans="1:28" ht="15.75" thickBot="1" x14ac:dyDescent="0.3">
      <c r="A447" s="166" t="s">
        <v>23</v>
      </c>
      <c r="B447" s="137"/>
      <c r="C447" s="137"/>
      <c r="D447" s="137"/>
      <c r="E447" s="167"/>
      <c r="F447" s="168"/>
      <c r="G447" s="167"/>
      <c r="H447" s="169"/>
      <c r="I447" s="170"/>
      <c r="J447" s="170"/>
      <c r="K447" s="170"/>
      <c r="L447" s="170"/>
      <c r="M447" s="171"/>
      <c r="N447" s="169"/>
      <c r="O447" s="170"/>
      <c r="P447" s="170"/>
      <c r="Q447" s="170"/>
      <c r="R447" s="170"/>
      <c r="S447" s="171"/>
      <c r="T447" s="172"/>
      <c r="U447" s="112"/>
      <c r="V447" s="112"/>
      <c r="W447" s="112"/>
      <c r="X447" s="112"/>
      <c r="Y447" s="120"/>
      <c r="Z447" s="112"/>
      <c r="AA447" s="112"/>
      <c r="AB447" s="112"/>
    </row>
    <row r="448" spans="1:28" x14ac:dyDescent="0.25">
      <c r="A448" s="173" t="s">
        <v>92</v>
      </c>
      <c r="B448" s="137"/>
      <c r="C448" s="137"/>
      <c r="D448" s="137"/>
      <c r="E448" s="167"/>
      <c r="F448" s="174">
        <v>180500</v>
      </c>
      <c r="G448" s="175"/>
      <c r="H448" s="36">
        <v>19000</v>
      </c>
      <c r="I448" s="10">
        <v>0</v>
      </c>
      <c r="J448" s="27">
        <v>0</v>
      </c>
      <c r="K448" s="10">
        <v>9693.31</v>
      </c>
      <c r="L448" s="10">
        <v>0</v>
      </c>
      <c r="M448" s="10">
        <v>0</v>
      </c>
      <c r="N448" s="98">
        <v>66500</v>
      </c>
      <c r="O448" s="10">
        <v>0</v>
      </c>
      <c r="P448" s="10">
        <v>0</v>
      </c>
      <c r="Q448" s="10">
        <v>53597.1</v>
      </c>
      <c r="R448" s="10">
        <v>0</v>
      </c>
      <c r="S448" s="30">
        <v>0</v>
      </c>
      <c r="T448" s="132">
        <f>+Q448/F448</f>
        <v>0.29693684210526317</v>
      </c>
      <c r="U448" s="73">
        <f>+H448+N366</f>
        <v>66500</v>
      </c>
      <c r="V448" s="73">
        <f>+N448-U448</f>
        <v>0</v>
      </c>
      <c r="W448" s="73">
        <f>+K448+Q366</f>
        <v>53597.1</v>
      </c>
      <c r="X448" s="73">
        <f>+Q448-W448</f>
        <v>0</v>
      </c>
      <c r="Y448" s="116">
        <f>+W448/F448</f>
        <v>0.29693684210526317</v>
      </c>
      <c r="Z448" s="118">
        <f>+(T448/100)</f>
        <v>2.9693684210526316E-3</v>
      </c>
      <c r="AA448" s="119">
        <f>+T448-Y448</f>
        <v>0</v>
      </c>
      <c r="AB448" s="112"/>
    </row>
    <row r="449" spans="1:28" x14ac:dyDescent="0.25">
      <c r="A449" s="157" t="s">
        <v>40</v>
      </c>
      <c r="B449" s="153"/>
      <c r="C449" s="153"/>
      <c r="D449" s="153"/>
      <c r="E449" s="154"/>
      <c r="F449" s="155">
        <v>15100</v>
      </c>
      <c r="G449" s="156"/>
      <c r="H449" s="33">
        <v>0</v>
      </c>
      <c r="I449" s="22">
        <v>0</v>
      </c>
      <c r="J449" s="28">
        <v>0</v>
      </c>
      <c r="K449" s="22">
        <v>0</v>
      </c>
      <c r="L449" s="22">
        <v>0</v>
      </c>
      <c r="M449" s="22">
        <v>0</v>
      </c>
      <c r="N449" s="103">
        <v>0</v>
      </c>
      <c r="O449" s="22">
        <v>0</v>
      </c>
      <c r="P449" s="22">
        <v>0</v>
      </c>
      <c r="Q449" s="22">
        <v>0</v>
      </c>
      <c r="R449" s="22">
        <v>0</v>
      </c>
      <c r="S449" s="22">
        <v>0</v>
      </c>
      <c r="T449" s="22">
        <v>0</v>
      </c>
      <c r="U449" s="73">
        <f t="shared" ref="U449:U460" si="46">+H449+N367</f>
        <v>0</v>
      </c>
      <c r="V449" s="73">
        <f t="shared" ref="V449:V460" si="47">+N449-U449</f>
        <v>0</v>
      </c>
      <c r="W449" s="73">
        <f t="shared" ref="W449:W460" si="48">+K449+Q367</f>
        <v>0</v>
      </c>
      <c r="X449" s="73">
        <f t="shared" ref="X449:X460" si="49">+Q449-W449</f>
        <v>0</v>
      </c>
      <c r="Y449" s="116">
        <f t="shared" ref="Y449:Y460" si="50">+W449/F449</f>
        <v>0</v>
      </c>
      <c r="Z449" s="118">
        <f t="shared" ref="Z449:Z460" si="51">+(T449/100)</f>
        <v>0</v>
      </c>
      <c r="AA449" s="119">
        <f t="shared" ref="AA449:AA459" si="52">+Y449-Z449</f>
        <v>0</v>
      </c>
      <c r="AB449" s="112"/>
    </row>
    <row r="450" spans="1:28" x14ac:dyDescent="0.25">
      <c r="A450" s="152" t="s">
        <v>43</v>
      </c>
      <c r="B450" s="153"/>
      <c r="C450" s="153"/>
      <c r="D450" s="153"/>
      <c r="E450" s="154"/>
      <c r="F450" s="155">
        <v>50000</v>
      </c>
      <c r="G450" s="156"/>
      <c r="H450" s="34">
        <v>0</v>
      </c>
      <c r="I450" s="6">
        <v>0</v>
      </c>
      <c r="J450" s="28">
        <v>0</v>
      </c>
      <c r="K450" s="6">
        <v>0</v>
      </c>
      <c r="L450" s="6">
        <v>0</v>
      </c>
      <c r="M450" s="6">
        <v>0</v>
      </c>
      <c r="N450" s="97">
        <v>0</v>
      </c>
      <c r="O450" s="6">
        <v>0</v>
      </c>
      <c r="P450" s="6">
        <v>0</v>
      </c>
      <c r="Q450" s="6">
        <v>0</v>
      </c>
      <c r="R450" s="6">
        <v>0</v>
      </c>
      <c r="S450" s="22">
        <v>0</v>
      </c>
      <c r="T450" s="6">
        <v>0</v>
      </c>
      <c r="U450" s="73">
        <f t="shared" si="46"/>
        <v>0</v>
      </c>
      <c r="V450" s="73">
        <f t="shared" si="47"/>
        <v>0</v>
      </c>
      <c r="W450" s="73">
        <f t="shared" si="48"/>
        <v>0</v>
      </c>
      <c r="X450" s="73">
        <f t="shared" si="49"/>
        <v>0</v>
      </c>
      <c r="Y450" s="116">
        <f t="shared" si="50"/>
        <v>0</v>
      </c>
      <c r="Z450" s="118">
        <f t="shared" si="51"/>
        <v>0</v>
      </c>
      <c r="AA450" s="119">
        <f t="shared" si="52"/>
        <v>0</v>
      </c>
      <c r="AB450" s="112"/>
    </row>
    <row r="451" spans="1:28" x14ac:dyDescent="0.25">
      <c r="A451" s="152" t="s">
        <v>42</v>
      </c>
      <c r="B451" s="153"/>
      <c r="C451" s="153"/>
      <c r="D451" s="153"/>
      <c r="E451" s="154"/>
      <c r="F451" s="155">
        <v>144660</v>
      </c>
      <c r="G451" s="156"/>
      <c r="H451" s="34">
        <v>8600</v>
      </c>
      <c r="I451" s="6">
        <v>0</v>
      </c>
      <c r="J451" s="28">
        <v>0</v>
      </c>
      <c r="K451" s="6">
        <v>0</v>
      </c>
      <c r="L451" s="6">
        <v>0</v>
      </c>
      <c r="M451" s="6">
        <v>0</v>
      </c>
      <c r="N451" s="97">
        <v>51600</v>
      </c>
      <c r="O451" s="6">
        <v>0</v>
      </c>
      <c r="P451" s="6">
        <v>0</v>
      </c>
      <c r="Q451" s="6">
        <v>3000</v>
      </c>
      <c r="R451" s="6">
        <v>0</v>
      </c>
      <c r="S451" s="22">
        <v>0</v>
      </c>
      <c r="T451" s="129">
        <f>+Q451/F451</f>
        <v>2.073828287017835E-2</v>
      </c>
      <c r="U451" s="73">
        <f t="shared" si="46"/>
        <v>51600</v>
      </c>
      <c r="V451" s="73">
        <f t="shared" si="47"/>
        <v>0</v>
      </c>
      <c r="W451" s="73">
        <f t="shared" si="48"/>
        <v>3000</v>
      </c>
      <c r="X451" s="73">
        <f t="shared" si="49"/>
        <v>0</v>
      </c>
      <c r="Y451" s="116">
        <f t="shared" si="50"/>
        <v>2.073828287017835E-2</v>
      </c>
      <c r="Z451" s="118">
        <f t="shared" si="51"/>
        <v>2.0738282870178351E-4</v>
      </c>
      <c r="AA451" s="119">
        <f t="shared" si="52"/>
        <v>2.0530900041476566E-2</v>
      </c>
      <c r="AB451" s="112"/>
    </row>
    <row r="452" spans="1:28" x14ac:dyDescent="0.25">
      <c r="A452" s="157" t="s">
        <v>93</v>
      </c>
      <c r="B452" s="153"/>
      <c r="C452" s="153"/>
      <c r="D452" s="153"/>
      <c r="E452" s="154"/>
      <c r="F452" s="155">
        <v>10000</v>
      </c>
      <c r="G452" s="156"/>
      <c r="H452" s="34">
        <v>0</v>
      </c>
      <c r="I452" s="6">
        <v>0</v>
      </c>
      <c r="J452" s="28">
        <v>0</v>
      </c>
      <c r="K452" s="6">
        <v>0</v>
      </c>
      <c r="L452" s="6">
        <v>0</v>
      </c>
      <c r="M452" s="6">
        <v>0</v>
      </c>
      <c r="N452" s="97">
        <v>0</v>
      </c>
      <c r="O452" s="6">
        <v>0</v>
      </c>
      <c r="P452" s="6">
        <v>0</v>
      </c>
      <c r="Q452" s="6">
        <v>0</v>
      </c>
      <c r="R452" s="6">
        <v>0</v>
      </c>
      <c r="S452" s="22">
        <v>0</v>
      </c>
      <c r="T452" s="129">
        <f t="shared" ref="T452:T459" si="53">+Q452/F452</f>
        <v>0</v>
      </c>
      <c r="U452" s="73">
        <f t="shared" si="46"/>
        <v>0</v>
      </c>
      <c r="V452" s="73">
        <f t="shared" si="47"/>
        <v>0</v>
      </c>
      <c r="W452" s="73">
        <f t="shared" si="48"/>
        <v>0</v>
      </c>
      <c r="X452" s="73">
        <f t="shared" si="49"/>
        <v>0</v>
      </c>
      <c r="Y452" s="116">
        <f t="shared" si="50"/>
        <v>0</v>
      </c>
      <c r="Z452" s="118">
        <f t="shared" si="51"/>
        <v>0</v>
      </c>
      <c r="AA452" s="119">
        <f t="shared" si="52"/>
        <v>0</v>
      </c>
      <c r="AB452" s="112"/>
    </row>
    <row r="453" spans="1:28" x14ac:dyDescent="0.25">
      <c r="A453" s="152" t="s">
        <v>94</v>
      </c>
      <c r="B453" s="153"/>
      <c r="C453" s="153"/>
      <c r="D453" s="153"/>
      <c r="E453" s="154"/>
      <c r="F453" s="155">
        <v>2000</v>
      </c>
      <c r="G453" s="156"/>
      <c r="H453" s="34">
        <v>0</v>
      </c>
      <c r="I453" s="6">
        <v>0</v>
      </c>
      <c r="J453" s="28">
        <v>0</v>
      </c>
      <c r="K453" s="6">
        <v>0</v>
      </c>
      <c r="L453" s="6">
        <v>0</v>
      </c>
      <c r="M453" s="6">
        <v>0</v>
      </c>
      <c r="N453" s="97">
        <v>0</v>
      </c>
      <c r="O453" s="6">
        <v>0</v>
      </c>
      <c r="P453" s="6">
        <v>0</v>
      </c>
      <c r="Q453" s="6">
        <v>0</v>
      </c>
      <c r="R453" s="6">
        <v>0</v>
      </c>
      <c r="S453" s="22">
        <v>0</v>
      </c>
      <c r="T453" s="129">
        <f t="shared" si="53"/>
        <v>0</v>
      </c>
      <c r="U453" s="73">
        <f t="shared" si="46"/>
        <v>0</v>
      </c>
      <c r="V453" s="73">
        <f t="shared" si="47"/>
        <v>0</v>
      </c>
      <c r="W453" s="73">
        <f t="shared" si="48"/>
        <v>0</v>
      </c>
      <c r="X453" s="73">
        <f t="shared" si="49"/>
        <v>0</v>
      </c>
      <c r="Y453" s="116">
        <f t="shared" si="50"/>
        <v>0</v>
      </c>
      <c r="Z453" s="118">
        <f t="shared" si="51"/>
        <v>0</v>
      </c>
      <c r="AA453" s="119">
        <f t="shared" si="52"/>
        <v>0</v>
      </c>
      <c r="AB453" s="112"/>
    </row>
    <row r="454" spans="1:28" x14ac:dyDescent="0.25">
      <c r="A454" s="152" t="s">
        <v>95</v>
      </c>
      <c r="B454" s="153"/>
      <c r="C454" s="153"/>
      <c r="D454" s="153"/>
      <c r="E454" s="154"/>
      <c r="F454" s="155">
        <v>1500</v>
      </c>
      <c r="G454" s="156"/>
      <c r="H454" s="34">
        <v>0</v>
      </c>
      <c r="I454" s="6">
        <v>0</v>
      </c>
      <c r="J454" s="28">
        <v>0</v>
      </c>
      <c r="K454" s="6">
        <v>0</v>
      </c>
      <c r="L454" s="6">
        <v>0</v>
      </c>
      <c r="M454" s="6">
        <v>0</v>
      </c>
      <c r="N454" s="97">
        <v>0</v>
      </c>
      <c r="O454" s="6">
        <v>0</v>
      </c>
      <c r="P454" s="6">
        <v>0</v>
      </c>
      <c r="Q454" s="6">
        <v>0</v>
      </c>
      <c r="R454" s="6">
        <v>0</v>
      </c>
      <c r="S454" s="22">
        <v>0</v>
      </c>
      <c r="T454" s="129">
        <f t="shared" si="53"/>
        <v>0</v>
      </c>
      <c r="U454" s="73">
        <f t="shared" si="46"/>
        <v>0</v>
      </c>
      <c r="V454" s="73">
        <f t="shared" si="47"/>
        <v>0</v>
      </c>
      <c r="W454" s="73">
        <f t="shared" si="48"/>
        <v>0</v>
      </c>
      <c r="X454" s="73">
        <f t="shared" si="49"/>
        <v>0</v>
      </c>
      <c r="Y454" s="116">
        <f t="shared" si="50"/>
        <v>0</v>
      </c>
      <c r="Z454" s="118">
        <f t="shared" si="51"/>
        <v>0</v>
      </c>
      <c r="AA454" s="119">
        <f t="shared" si="52"/>
        <v>0</v>
      </c>
      <c r="AB454" s="112"/>
    </row>
    <row r="455" spans="1:28" x14ac:dyDescent="0.25">
      <c r="A455" s="152" t="s">
        <v>96</v>
      </c>
      <c r="B455" s="153"/>
      <c r="C455" s="153"/>
      <c r="D455" s="153"/>
      <c r="E455" s="154"/>
      <c r="F455" s="155">
        <v>10000</v>
      </c>
      <c r="G455" s="156"/>
      <c r="H455" s="34">
        <v>0</v>
      </c>
      <c r="I455" s="6">
        <v>0</v>
      </c>
      <c r="J455" s="28">
        <v>0</v>
      </c>
      <c r="K455" s="6">
        <v>0</v>
      </c>
      <c r="L455" s="6">
        <v>0</v>
      </c>
      <c r="M455" s="6">
        <v>0</v>
      </c>
      <c r="N455" s="97">
        <v>0</v>
      </c>
      <c r="O455" s="6">
        <v>0</v>
      </c>
      <c r="P455" s="6">
        <v>0</v>
      </c>
      <c r="Q455" s="6">
        <v>0</v>
      </c>
      <c r="R455" s="6">
        <v>0</v>
      </c>
      <c r="S455" s="22">
        <v>0</v>
      </c>
      <c r="T455" s="129">
        <f t="shared" si="53"/>
        <v>0</v>
      </c>
      <c r="U455" s="73">
        <f t="shared" si="46"/>
        <v>0</v>
      </c>
      <c r="V455" s="73">
        <f t="shared" si="47"/>
        <v>0</v>
      </c>
      <c r="W455" s="73">
        <f t="shared" si="48"/>
        <v>0</v>
      </c>
      <c r="X455" s="73">
        <f t="shared" si="49"/>
        <v>0</v>
      </c>
      <c r="Y455" s="116">
        <f t="shared" si="50"/>
        <v>0</v>
      </c>
      <c r="Z455" s="118">
        <f t="shared" si="51"/>
        <v>0</v>
      </c>
      <c r="AA455" s="119">
        <f t="shared" si="52"/>
        <v>0</v>
      </c>
      <c r="AB455" s="112"/>
    </row>
    <row r="456" spans="1:28" x14ac:dyDescent="0.25">
      <c r="A456" s="152" t="s">
        <v>88</v>
      </c>
      <c r="B456" s="153"/>
      <c r="C456" s="153"/>
      <c r="D456" s="153"/>
      <c r="E456" s="154"/>
      <c r="F456" s="155">
        <v>23000</v>
      </c>
      <c r="G456" s="156"/>
      <c r="H456" s="34">
        <v>0</v>
      </c>
      <c r="I456" s="6">
        <v>0</v>
      </c>
      <c r="J456" s="28">
        <v>0</v>
      </c>
      <c r="K456" s="6">
        <v>0</v>
      </c>
      <c r="L456" s="6">
        <v>0</v>
      </c>
      <c r="M456" s="6">
        <v>0</v>
      </c>
      <c r="N456" s="97">
        <v>0</v>
      </c>
      <c r="O456" s="6">
        <v>0</v>
      </c>
      <c r="P456" s="6">
        <v>0</v>
      </c>
      <c r="Q456" s="6">
        <v>0</v>
      </c>
      <c r="R456" s="6">
        <v>0</v>
      </c>
      <c r="S456" s="22">
        <v>0</v>
      </c>
      <c r="T456" s="129">
        <f t="shared" si="53"/>
        <v>0</v>
      </c>
      <c r="U456" s="73">
        <f t="shared" si="46"/>
        <v>0</v>
      </c>
      <c r="V456" s="73">
        <f t="shared" si="47"/>
        <v>0</v>
      </c>
      <c r="W456" s="73">
        <f t="shared" si="48"/>
        <v>0</v>
      </c>
      <c r="X456" s="73">
        <f t="shared" si="49"/>
        <v>0</v>
      </c>
      <c r="Y456" s="116">
        <f t="shared" si="50"/>
        <v>0</v>
      </c>
      <c r="Z456" s="118">
        <f t="shared" si="51"/>
        <v>0</v>
      </c>
      <c r="AA456" s="119">
        <f t="shared" si="52"/>
        <v>0</v>
      </c>
      <c r="AB456" s="112"/>
    </row>
    <row r="457" spans="1:28" x14ac:dyDescent="0.25">
      <c r="A457" s="152" t="s">
        <v>97</v>
      </c>
      <c r="B457" s="153"/>
      <c r="C457" s="153"/>
      <c r="D457" s="153"/>
      <c r="E457" s="154"/>
      <c r="F457" s="155">
        <v>7000</v>
      </c>
      <c r="G457" s="156"/>
      <c r="H457" s="34">
        <v>0</v>
      </c>
      <c r="I457" s="6">
        <v>0</v>
      </c>
      <c r="J457" s="28">
        <v>0</v>
      </c>
      <c r="K457" s="6">
        <v>0</v>
      </c>
      <c r="L457" s="6">
        <v>0</v>
      </c>
      <c r="M457" s="6">
        <v>0</v>
      </c>
      <c r="N457" s="97">
        <v>7000</v>
      </c>
      <c r="O457" s="6">
        <v>0</v>
      </c>
      <c r="P457" s="6">
        <v>0</v>
      </c>
      <c r="Q457" s="6">
        <v>0</v>
      </c>
      <c r="R457" s="6">
        <v>0</v>
      </c>
      <c r="S457" s="22">
        <v>0</v>
      </c>
      <c r="T457" s="129">
        <f t="shared" si="53"/>
        <v>0</v>
      </c>
      <c r="U457" s="73">
        <f t="shared" si="46"/>
        <v>7000</v>
      </c>
      <c r="V457" s="73">
        <f t="shared" si="47"/>
        <v>0</v>
      </c>
      <c r="W457" s="73">
        <f t="shared" si="48"/>
        <v>0</v>
      </c>
      <c r="X457" s="73">
        <f t="shared" si="49"/>
        <v>0</v>
      </c>
      <c r="Y457" s="116">
        <f t="shared" si="50"/>
        <v>0</v>
      </c>
      <c r="Z457" s="118">
        <f t="shared" si="51"/>
        <v>0</v>
      </c>
      <c r="AA457" s="119">
        <f t="shared" si="52"/>
        <v>0</v>
      </c>
      <c r="AB457" s="112"/>
    </row>
    <row r="458" spans="1:28" x14ac:dyDescent="0.25">
      <c r="A458" s="152" t="s">
        <v>98</v>
      </c>
      <c r="B458" s="153"/>
      <c r="C458" s="153"/>
      <c r="D458" s="153"/>
      <c r="E458" s="154"/>
      <c r="F458" s="155">
        <v>49990</v>
      </c>
      <c r="G458" s="156"/>
      <c r="H458" s="34">
        <v>7500</v>
      </c>
      <c r="I458" s="6">
        <v>0</v>
      </c>
      <c r="J458" s="28">
        <v>0</v>
      </c>
      <c r="K458" s="6">
        <v>0</v>
      </c>
      <c r="L458" s="6">
        <v>0</v>
      </c>
      <c r="M458" s="6">
        <v>0</v>
      </c>
      <c r="N458" s="97">
        <v>12000</v>
      </c>
      <c r="O458" s="6">
        <v>0</v>
      </c>
      <c r="P458" s="6">
        <v>0</v>
      </c>
      <c r="Q458" s="6">
        <v>2050.31</v>
      </c>
      <c r="R458" s="6">
        <v>0</v>
      </c>
      <c r="S458" s="22">
        <v>0</v>
      </c>
      <c r="T458" s="129">
        <f t="shared" si="53"/>
        <v>4.1014402880576117E-2</v>
      </c>
      <c r="U458" s="73">
        <f t="shared" si="46"/>
        <v>12000</v>
      </c>
      <c r="V458" s="73">
        <f t="shared" si="47"/>
        <v>0</v>
      </c>
      <c r="W458" s="73">
        <f t="shared" si="48"/>
        <v>2050.31</v>
      </c>
      <c r="X458" s="73">
        <f t="shared" si="49"/>
        <v>0</v>
      </c>
      <c r="Y458" s="116">
        <f t="shared" si="50"/>
        <v>4.1014402880576117E-2</v>
      </c>
      <c r="Z458" s="118">
        <f t="shared" si="51"/>
        <v>4.101440288057612E-4</v>
      </c>
      <c r="AA458" s="119">
        <f t="shared" si="52"/>
        <v>4.0604258851770353E-2</v>
      </c>
      <c r="AB458" s="112"/>
    </row>
    <row r="459" spans="1:28" ht="15.75" thickBot="1" x14ac:dyDescent="0.3">
      <c r="A459" s="157" t="s">
        <v>99</v>
      </c>
      <c r="B459" s="153"/>
      <c r="C459" s="153"/>
      <c r="D459" s="153"/>
      <c r="E459" s="154"/>
      <c r="F459" s="155">
        <v>6250</v>
      </c>
      <c r="G459" s="156"/>
      <c r="H459" s="34">
        <v>2500</v>
      </c>
      <c r="I459" s="6">
        <v>0</v>
      </c>
      <c r="J459" s="28">
        <v>0</v>
      </c>
      <c r="K459" s="6">
        <v>0</v>
      </c>
      <c r="L459" s="6">
        <v>0</v>
      </c>
      <c r="M459" s="6">
        <v>0</v>
      </c>
      <c r="N459" s="97">
        <v>2500</v>
      </c>
      <c r="O459" s="6">
        <v>0</v>
      </c>
      <c r="P459" s="6">
        <v>0</v>
      </c>
      <c r="Q459" s="6">
        <v>2178.9899999999998</v>
      </c>
      <c r="R459" s="6">
        <v>0</v>
      </c>
      <c r="S459" s="22">
        <v>0</v>
      </c>
      <c r="T459" s="129">
        <f t="shared" si="53"/>
        <v>0.34863839999999996</v>
      </c>
      <c r="U459" s="73">
        <f t="shared" si="46"/>
        <v>2500</v>
      </c>
      <c r="V459" s="73">
        <f t="shared" si="47"/>
        <v>0</v>
      </c>
      <c r="W459" s="73">
        <f t="shared" si="48"/>
        <v>2178.9899999999998</v>
      </c>
      <c r="X459" s="73">
        <f t="shared" si="49"/>
        <v>0</v>
      </c>
      <c r="Y459" s="116">
        <f t="shared" si="50"/>
        <v>0.34863839999999996</v>
      </c>
      <c r="Z459" s="118">
        <f t="shared" si="51"/>
        <v>3.4863839999999995E-3</v>
      </c>
      <c r="AA459" s="119">
        <f t="shared" si="52"/>
        <v>0.34515201599999995</v>
      </c>
      <c r="AB459" s="112"/>
    </row>
    <row r="460" spans="1:28" ht="15.75" thickBot="1" x14ac:dyDescent="0.3">
      <c r="A460" s="158" t="s">
        <v>32</v>
      </c>
      <c r="B460" s="159"/>
      <c r="C460" s="159"/>
      <c r="D460" s="159"/>
      <c r="E460" s="160"/>
      <c r="F460" s="161">
        <f>SUM(F448:G459)</f>
        <v>500000</v>
      </c>
      <c r="G460" s="150"/>
      <c r="H460" s="11">
        <f t="shared" ref="H460:Q460" si="54">SUM(H448:H459)</f>
        <v>37600</v>
      </c>
      <c r="I460" s="12">
        <f t="shared" si="54"/>
        <v>0</v>
      </c>
      <c r="J460" s="12">
        <f t="shared" si="54"/>
        <v>0</v>
      </c>
      <c r="K460" s="12">
        <f t="shared" si="54"/>
        <v>9693.31</v>
      </c>
      <c r="L460" s="12">
        <f t="shared" si="54"/>
        <v>0</v>
      </c>
      <c r="M460" s="12">
        <f t="shared" si="54"/>
        <v>0</v>
      </c>
      <c r="N460" s="104">
        <f t="shared" si="54"/>
        <v>139600</v>
      </c>
      <c r="O460" s="12">
        <f t="shared" si="54"/>
        <v>0</v>
      </c>
      <c r="P460" s="12">
        <f t="shared" si="54"/>
        <v>0</v>
      </c>
      <c r="Q460" s="12">
        <f t="shared" si="54"/>
        <v>60826.399999999994</v>
      </c>
      <c r="R460" s="46">
        <v>0</v>
      </c>
      <c r="S460" s="32">
        <v>0</v>
      </c>
      <c r="T460" s="121"/>
      <c r="U460" s="73">
        <f t="shared" si="46"/>
        <v>139600</v>
      </c>
      <c r="V460" s="73">
        <f t="shared" si="47"/>
        <v>0</v>
      </c>
      <c r="W460" s="73">
        <f t="shared" si="48"/>
        <v>60826.399999999994</v>
      </c>
      <c r="X460" s="73">
        <f t="shared" si="49"/>
        <v>0</v>
      </c>
      <c r="Y460" s="116">
        <f t="shared" si="50"/>
        <v>0.12165279999999999</v>
      </c>
      <c r="Z460" s="118">
        <f t="shared" si="51"/>
        <v>0</v>
      </c>
      <c r="AA460" s="119">
        <f>+T460-Y460</f>
        <v>-0.12165279999999999</v>
      </c>
      <c r="AB460" s="112"/>
    </row>
    <row r="461" spans="1:28" ht="15.75" thickBot="1" x14ac:dyDescent="0.3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107"/>
      <c r="O461" s="41"/>
      <c r="P461" s="41"/>
      <c r="Q461" s="41"/>
      <c r="R461" s="41"/>
      <c r="S461" s="41"/>
      <c r="T461" s="125"/>
    </row>
    <row r="462" spans="1:28" ht="15.75" thickBot="1" x14ac:dyDescent="0.3">
      <c r="A462" s="162" t="s">
        <v>44</v>
      </c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</row>
    <row r="463" spans="1:28" ht="15.75" thickBot="1" x14ac:dyDescent="0.3">
      <c r="A463" s="145"/>
      <c r="B463" s="145"/>
      <c r="C463" s="162" t="s">
        <v>17</v>
      </c>
      <c r="D463" s="145"/>
      <c r="E463" s="145"/>
      <c r="F463" s="145"/>
      <c r="G463" s="145"/>
      <c r="H463" s="145"/>
      <c r="I463" s="162" t="s">
        <v>45</v>
      </c>
      <c r="J463" s="145"/>
      <c r="K463" s="145"/>
      <c r="L463" s="145"/>
      <c r="M463" s="145"/>
      <c r="N463" s="145"/>
      <c r="O463" s="162" t="s">
        <v>19</v>
      </c>
      <c r="P463" s="145"/>
      <c r="Q463" s="145"/>
      <c r="R463" s="145"/>
      <c r="S463" s="145"/>
      <c r="T463" s="145"/>
    </row>
    <row r="464" spans="1:28" ht="15.75" thickBot="1" x14ac:dyDescent="0.3">
      <c r="A464" s="145"/>
      <c r="B464" s="145"/>
      <c r="C464" s="162" t="s">
        <v>36</v>
      </c>
      <c r="D464" s="145"/>
      <c r="E464" s="162" t="s">
        <v>37</v>
      </c>
      <c r="F464" s="145"/>
      <c r="G464" s="162" t="s">
        <v>38</v>
      </c>
      <c r="H464" s="145"/>
      <c r="I464" s="162" t="s">
        <v>36</v>
      </c>
      <c r="J464" s="145"/>
      <c r="K464" s="162" t="s">
        <v>37</v>
      </c>
      <c r="L464" s="145"/>
      <c r="M464" s="162" t="s">
        <v>38</v>
      </c>
      <c r="N464" s="145"/>
      <c r="O464" s="162" t="s">
        <v>36</v>
      </c>
      <c r="P464" s="145"/>
      <c r="Q464" s="162" t="s">
        <v>37</v>
      </c>
      <c r="R464" s="145"/>
      <c r="S464" s="162" t="s">
        <v>38</v>
      </c>
      <c r="T464" s="145"/>
    </row>
    <row r="465" spans="1:20" ht="15.75" thickBot="1" x14ac:dyDescent="0.3">
      <c r="A465" s="144" t="s">
        <v>46</v>
      </c>
      <c r="B465" s="145"/>
      <c r="C465" s="146">
        <v>500000</v>
      </c>
      <c r="D465" s="145"/>
      <c r="E465" s="146">
        <v>0</v>
      </c>
      <c r="F465" s="145"/>
      <c r="G465" s="146"/>
      <c r="H465" s="145"/>
      <c r="I465" s="146">
        <f>SUM(K460)</f>
        <v>9693.31</v>
      </c>
      <c r="J465" s="145"/>
      <c r="K465" s="146"/>
      <c r="L465" s="145"/>
      <c r="M465" s="146"/>
      <c r="N465" s="145"/>
      <c r="O465" s="146">
        <f>SUM(Q460)</f>
        <v>60826.399999999994</v>
      </c>
      <c r="P465" s="145"/>
      <c r="Q465" s="147"/>
      <c r="R465" s="145"/>
      <c r="S465" s="146"/>
      <c r="T465" s="145"/>
    </row>
    <row r="466" spans="1:20" ht="15.75" thickBot="1" x14ac:dyDescent="0.3">
      <c r="A466" s="144" t="s">
        <v>47</v>
      </c>
      <c r="B466" s="145"/>
      <c r="C466" s="146">
        <v>0</v>
      </c>
      <c r="D466" s="145"/>
      <c r="E466" s="146">
        <v>0</v>
      </c>
      <c r="F466" s="145"/>
      <c r="G466" s="146"/>
      <c r="H466" s="145"/>
      <c r="I466" s="146">
        <v>0</v>
      </c>
      <c r="J466" s="145"/>
      <c r="K466" s="146"/>
      <c r="L466" s="145"/>
      <c r="M466" s="146"/>
      <c r="N466" s="145"/>
      <c r="O466" s="146">
        <v>0</v>
      </c>
      <c r="P466" s="145"/>
      <c r="Q466" s="146"/>
      <c r="R466" s="145"/>
      <c r="S466" s="146"/>
      <c r="T466" s="145"/>
    </row>
    <row r="467" spans="1:20" ht="15.75" thickBot="1" x14ac:dyDescent="0.3">
      <c r="A467" s="144" t="s">
        <v>32</v>
      </c>
      <c r="B467" s="145"/>
      <c r="C467" s="146">
        <f>SUM(C465,C466)</f>
        <v>500000</v>
      </c>
      <c r="D467" s="145"/>
      <c r="E467" s="38"/>
      <c r="F467" s="38"/>
      <c r="G467" s="146"/>
      <c r="H467" s="145"/>
      <c r="I467" s="146">
        <f>SUM(I465,I466)</f>
        <v>9693.31</v>
      </c>
      <c r="J467" s="145"/>
      <c r="K467" s="147"/>
      <c r="L467" s="145"/>
      <c r="M467" s="146"/>
      <c r="N467" s="145"/>
      <c r="O467" s="146">
        <f>SUM(O465,O466)</f>
        <v>60826.399999999994</v>
      </c>
      <c r="P467" s="145"/>
      <c r="Q467" s="147"/>
      <c r="R467" s="145"/>
      <c r="S467" s="146"/>
      <c r="T467" s="145"/>
    </row>
    <row r="468" spans="1:20" ht="15.75" thickBot="1" x14ac:dyDescent="0.3">
      <c r="A468" s="41"/>
      <c r="B468" s="41"/>
      <c r="C468" s="41"/>
      <c r="D468" s="41"/>
      <c r="E468" s="40"/>
      <c r="F468" s="40"/>
      <c r="G468" s="40"/>
      <c r="H468" s="40"/>
      <c r="I468" s="40"/>
      <c r="J468" s="40"/>
      <c r="K468" s="40"/>
      <c r="L468" s="40"/>
      <c r="M468" s="40"/>
      <c r="N468" s="109"/>
      <c r="O468" s="40"/>
      <c r="P468" s="40"/>
      <c r="Q468" s="40"/>
      <c r="R468" s="40"/>
      <c r="S468" s="40"/>
      <c r="T468" s="40"/>
    </row>
    <row r="469" spans="1:20" ht="15.75" thickBot="1" x14ac:dyDescent="0.3">
      <c r="A469" s="148" t="s">
        <v>48</v>
      </c>
      <c r="B469" s="149"/>
      <c r="C469" s="149"/>
      <c r="D469" s="150"/>
      <c r="E469" s="25"/>
      <c r="F469" s="39"/>
      <c r="G469" s="39"/>
      <c r="H469" s="39"/>
      <c r="I469" s="39"/>
      <c r="J469" s="39"/>
      <c r="K469" s="39"/>
      <c r="L469" s="39"/>
      <c r="M469" s="39"/>
      <c r="N469" s="106"/>
      <c r="O469" s="39"/>
      <c r="P469" s="39"/>
      <c r="Q469" s="39"/>
      <c r="R469" s="39"/>
      <c r="S469" s="39"/>
      <c r="T469" s="39"/>
    </row>
    <row r="470" spans="1:20" ht="15.75" thickBot="1" x14ac:dyDescent="0.3">
      <c r="A470" s="151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50"/>
    </row>
    <row r="471" spans="1:20" x14ac:dyDescent="0.2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109"/>
      <c r="O471" s="40"/>
      <c r="P471" s="40"/>
      <c r="Q471" s="40"/>
      <c r="R471" s="40"/>
      <c r="S471" s="40"/>
      <c r="T471" s="40"/>
    </row>
    <row r="472" spans="1:20" x14ac:dyDescent="0.25">
      <c r="A472" s="139" t="s">
        <v>49</v>
      </c>
      <c r="B472" s="140"/>
      <c r="C472" s="140"/>
      <c r="D472" s="140"/>
      <c r="E472" s="140"/>
      <c r="F472" s="140"/>
      <c r="G472" s="38"/>
      <c r="H472" s="38"/>
      <c r="I472" s="139" t="s">
        <v>50</v>
      </c>
      <c r="J472" s="140"/>
      <c r="K472" s="140"/>
      <c r="L472" s="140"/>
      <c r="M472" s="140"/>
      <c r="N472" s="140"/>
      <c r="O472" s="38"/>
      <c r="P472" s="38"/>
      <c r="Q472" s="139" t="s">
        <v>51</v>
      </c>
      <c r="R472" s="140"/>
      <c r="S472" s="140"/>
      <c r="T472" s="140"/>
    </row>
    <row r="473" spans="1:20" x14ac:dyDescent="0.2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O473" s="38"/>
      <c r="P473" s="38"/>
      <c r="Q473" s="38"/>
      <c r="R473" s="38"/>
      <c r="S473" s="38"/>
      <c r="T473" s="38"/>
    </row>
    <row r="474" spans="1:20" x14ac:dyDescent="0.25">
      <c r="A474" s="141"/>
      <c r="B474" s="140"/>
      <c r="C474" s="140"/>
      <c r="D474" s="140"/>
      <c r="E474" s="140"/>
      <c r="F474" s="140"/>
      <c r="G474" s="38"/>
      <c r="H474" s="38"/>
      <c r="I474" s="143"/>
      <c r="J474" s="140"/>
      <c r="K474" s="140"/>
      <c r="L474" s="140"/>
      <c r="M474" s="140"/>
      <c r="N474" s="140"/>
      <c r="O474" s="38"/>
      <c r="P474" s="38"/>
      <c r="Q474" s="143"/>
      <c r="R474" s="140"/>
      <c r="S474" s="140"/>
      <c r="T474" s="140"/>
    </row>
    <row r="475" spans="1:20" x14ac:dyDescent="0.25">
      <c r="A475" s="140"/>
      <c r="B475" s="140"/>
      <c r="C475" s="140"/>
      <c r="D475" s="140"/>
      <c r="E475" s="140"/>
      <c r="F475" s="140"/>
      <c r="G475" s="38"/>
      <c r="H475" s="38"/>
      <c r="I475" s="140"/>
      <c r="J475" s="140"/>
      <c r="K475" s="140"/>
      <c r="L475" s="140"/>
      <c r="M475" s="140"/>
      <c r="N475" s="140"/>
      <c r="O475" s="38"/>
      <c r="P475" s="38"/>
      <c r="Q475" s="140"/>
      <c r="R475" s="140"/>
      <c r="S475" s="140"/>
      <c r="T475" s="140"/>
    </row>
    <row r="476" spans="1:20" x14ac:dyDescent="0.25">
      <c r="A476" s="140"/>
      <c r="B476" s="140"/>
      <c r="C476" s="140"/>
      <c r="D476" s="140"/>
      <c r="E476" s="140"/>
      <c r="F476" s="140"/>
      <c r="G476" s="38"/>
      <c r="H476" s="38"/>
      <c r="I476" s="140"/>
      <c r="J476" s="140"/>
      <c r="K476" s="140"/>
      <c r="L476" s="140"/>
      <c r="M476" s="140"/>
      <c r="N476" s="140"/>
      <c r="O476" s="38"/>
      <c r="P476" s="38"/>
      <c r="Q476" s="140"/>
      <c r="R476" s="140"/>
      <c r="S476" s="140"/>
      <c r="T476" s="140"/>
    </row>
    <row r="477" spans="1:20" ht="15.75" thickBot="1" x14ac:dyDescent="0.3">
      <c r="A477" s="142"/>
      <c r="B477" s="142"/>
      <c r="C477" s="142"/>
      <c r="D477" s="142"/>
      <c r="E477" s="142"/>
      <c r="F477" s="142"/>
      <c r="G477" s="38"/>
      <c r="H477" s="38"/>
      <c r="I477" s="142"/>
      <c r="J477" s="142"/>
      <c r="K477" s="142"/>
      <c r="L477" s="142"/>
      <c r="M477" s="142"/>
      <c r="N477" s="142"/>
      <c r="O477" s="38"/>
      <c r="P477" s="38"/>
      <c r="Q477" s="142"/>
      <c r="R477" s="142"/>
      <c r="S477" s="142"/>
      <c r="T477" s="142"/>
    </row>
    <row r="478" spans="1:20" x14ac:dyDescent="0.25">
      <c r="A478" s="136" t="s">
        <v>90</v>
      </c>
      <c r="B478" s="137"/>
      <c r="C478" s="137"/>
      <c r="D478" s="137"/>
      <c r="E478" s="137"/>
      <c r="F478" s="137"/>
      <c r="G478" s="38"/>
      <c r="H478" s="38"/>
      <c r="I478" s="138" t="s">
        <v>57</v>
      </c>
      <c r="J478" s="137"/>
      <c r="K478" s="137"/>
      <c r="L478" s="137"/>
      <c r="M478" s="137"/>
      <c r="N478" s="137"/>
      <c r="O478" s="38"/>
      <c r="P478" s="38"/>
      <c r="Q478" s="138" t="s">
        <v>76</v>
      </c>
      <c r="R478" s="137"/>
      <c r="S478" s="137"/>
      <c r="T478" s="137"/>
    </row>
    <row r="479" spans="1:20" x14ac:dyDescent="0.25">
      <c r="A479" s="135" t="s">
        <v>41</v>
      </c>
      <c r="B479" s="135"/>
      <c r="C479" s="135"/>
      <c r="D479" s="135"/>
      <c r="E479" s="135"/>
      <c r="F479" s="135"/>
      <c r="G479" s="38"/>
      <c r="H479" s="38"/>
      <c r="I479" s="135" t="s">
        <v>59</v>
      </c>
      <c r="J479" s="135"/>
      <c r="K479" s="135"/>
      <c r="L479" s="135"/>
      <c r="M479" s="135"/>
      <c r="N479" s="135"/>
      <c r="O479" s="38"/>
      <c r="P479" s="38"/>
      <c r="Q479" s="135" t="s">
        <v>60</v>
      </c>
      <c r="R479" s="135"/>
      <c r="S479" s="135"/>
      <c r="T479" s="135"/>
    </row>
    <row r="480" spans="1:20" x14ac:dyDescent="0.25">
      <c r="A480" s="38"/>
      <c r="B480" s="38"/>
      <c r="C480" s="38"/>
      <c r="D480" s="38"/>
      <c r="E480" s="38"/>
      <c r="F480" s="38"/>
      <c r="G480" s="38"/>
      <c r="H480" s="38"/>
      <c r="I480" s="135" t="s">
        <v>61</v>
      </c>
      <c r="J480" s="135"/>
      <c r="K480" s="135"/>
      <c r="L480" s="135"/>
      <c r="M480" s="135"/>
      <c r="N480" s="135"/>
      <c r="O480" s="38"/>
      <c r="P480" s="38"/>
      <c r="Q480" s="135" t="s">
        <v>61</v>
      </c>
      <c r="R480" s="135"/>
      <c r="S480" s="135"/>
      <c r="T480" s="135"/>
    </row>
    <row r="481" spans="1:20" x14ac:dyDescent="0.25">
      <c r="A481" s="38"/>
      <c r="B481" s="38"/>
      <c r="C481" s="38"/>
      <c r="D481" s="38"/>
      <c r="E481" s="38"/>
      <c r="F481" s="38"/>
      <c r="G481" s="38"/>
      <c r="H481" s="38"/>
      <c r="I481" s="139" t="s">
        <v>52</v>
      </c>
      <c r="J481" s="140"/>
      <c r="K481" s="140"/>
      <c r="L481" s="140"/>
      <c r="M481" s="140"/>
      <c r="N481" s="140"/>
      <c r="O481" s="38"/>
      <c r="P481" s="38"/>
      <c r="Q481" s="38"/>
      <c r="R481" s="38"/>
      <c r="S481" s="38"/>
      <c r="T481" s="38"/>
    </row>
    <row r="482" spans="1:20" x14ac:dyDescent="0.25">
      <c r="A482" s="139" t="s">
        <v>53</v>
      </c>
      <c r="B482" s="140"/>
      <c r="C482" s="140"/>
      <c r="D482" s="140"/>
      <c r="E482" s="140"/>
      <c r="F482" s="140"/>
      <c r="G482" s="38"/>
      <c r="H482" s="38"/>
      <c r="I482" s="139" t="s">
        <v>54</v>
      </c>
      <c r="J482" s="140"/>
      <c r="K482" s="140"/>
      <c r="L482" s="140"/>
      <c r="M482" s="140"/>
      <c r="N482" s="140"/>
      <c r="O482" s="38"/>
      <c r="P482" s="38"/>
      <c r="Q482" s="139" t="s">
        <v>55</v>
      </c>
      <c r="R482" s="140"/>
      <c r="S482" s="140"/>
      <c r="T482" s="140"/>
    </row>
    <row r="483" spans="1:20" x14ac:dyDescent="0.25">
      <c r="A483" s="141"/>
      <c r="B483" s="140"/>
      <c r="C483" s="140"/>
      <c r="D483" s="140"/>
      <c r="E483" s="140"/>
      <c r="F483" s="140"/>
      <c r="G483" s="38"/>
      <c r="H483" s="38"/>
      <c r="I483" s="143"/>
      <c r="J483" s="140"/>
      <c r="K483" s="140"/>
      <c r="L483" s="140"/>
      <c r="M483" s="140"/>
      <c r="N483" s="140"/>
      <c r="O483" s="38"/>
      <c r="P483" s="38"/>
      <c r="Q483" s="143"/>
      <c r="R483" s="140"/>
      <c r="S483" s="140"/>
      <c r="T483" s="140"/>
    </row>
    <row r="484" spans="1:20" x14ac:dyDescent="0.25">
      <c r="A484" s="140"/>
      <c r="B484" s="140"/>
      <c r="C484" s="140"/>
      <c r="D484" s="140"/>
      <c r="E484" s="140"/>
      <c r="F484" s="140"/>
      <c r="G484" s="38"/>
      <c r="H484" s="38"/>
      <c r="I484" s="140"/>
      <c r="J484" s="140"/>
      <c r="K484" s="140"/>
      <c r="L484" s="140"/>
      <c r="M484" s="140"/>
      <c r="N484" s="140"/>
      <c r="O484" s="38"/>
      <c r="P484" s="38"/>
      <c r="Q484" s="140"/>
      <c r="R484" s="140"/>
      <c r="S484" s="140"/>
      <c r="T484" s="140"/>
    </row>
    <row r="485" spans="1:20" x14ac:dyDescent="0.25">
      <c r="A485" s="140"/>
      <c r="B485" s="140"/>
      <c r="C485" s="140"/>
      <c r="D485" s="140"/>
      <c r="E485" s="140"/>
      <c r="F485" s="140"/>
      <c r="G485" s="38"/>
      <c r="H485" s="38"/>
      <c r="I485" s="140"/>
      <c r="J485" s="140"/>
      <c r="K485" s="140"/>
      <c r="L485" s="140"/>
      <c r="M485" s="140"/>
      <c r="N485" s="140"/>
      <c r="O485" s="38"/>
      <c r="P485" s="38"/>
      <c r="Q485" s="140"/>
      <c r="R485" s="140"/>
      <c r="S485" s="140"/>
      <c r="T485" s="140"/>
    </row>
    <row r="486" spans="1:20" ht="15.75" thickBot="1" x14ac:dyDescent="0.3">
      <c r="A486" s="142"/>
      <c r="B486" s="142"/>
      <c r="C486" s="142"/>
      <c r="D486" s="142"/>
      <c r="E486" s="142"/>
      <c r="F486" s="142"/>
      <c r="G486" s="38"/>
      <c r="H486" s="38"/>
      <c r="I486" s="142"/>
      <c r="J486" s="142"/>
      <c r="K486" s="142"/>
      <c r="L486" s="142"/>
      <c r="M486" s="142"/>
      <c r="N486" s="142"/>
      <c r="O486" s="38"/>
      <c r="P486" s="38"/>
      <c r="Q486" s="142"/>
      <c r="R486" s="142"/>
      <c r="S486" s="142"/>
      <c r="T486" s="142"/>
    </row>
    <row r="487" spans="1:20" x14ac:dyDescent="0.25">
      <c r="A487" s="136" t="s">
        <v>62</v>
      </c>
      <c r="B487" s="137"/>
      <c r="C487" s="137"/>
      <c r="D487" s="137"/>
      <c r="E487" s="137"/>
      <c r="F487" s="137"/>
      <c r="G487" s="38"/>
      <c r="H487" s="38"/>
      <c r="I487" s="136" t="s">
        <v>63</v>
      </c>
      <c r="J487" s="137"/>
      <c r="K487" s="137"/>
      <c r="L487" s="137"/>
      <c r="M487" s="137"/>
      <c r="N487" s="137"/>
      <c r="O487" s="38"/>
      <c r="P487" s="38"/>
      <c r="Q487" s="136" t="s">
        <v>64</v>
      </c>
      <c r="R487" s="137"/>
      <c r="S487" s="137"/>
      <c r="T487" s="137"/>
    </row>
    <row r="488" spans="1:20" x14ac:dyDescent="0.25">
      <c r="A488" s="135" t="s">
        <v>65</v>
      </c>
      <c r="B488" s="135"/>
      <c r="C488" s="135"/>
      <c r="D488" s="135"/>
      <c r="E488" s="135"/>
      <c r="F488" s="135"/>
      <c r="G488" s="38"/>
      <c r="H488" s="38"/>
      <c r="I488" s="135" t="s">
        <v>66</v>
      </c>
      <c r="J488" s="135"/>
      <c r="K488" s="135"/>
      <c r="L488" s="135"/>
      <c r="M488" s="135"/>
      <c r="N488" s="135"/>
      <c r="O488" s="38"/>
      <c r="P488" s="38"/>
      <c r="Q488" s="135" t="s">
        <v>67</v>
      </c>
      <c r="R488" s="135"/>
      <c r="S488" s="135"/>
      <c r="T488" s="135"/>
    </row>
    <row r="489" spans="1:20" x14ac:dyDescent="0.25">
      <c r="A489" s="135" t="s">
        <v>68</v>
      </c>
      <c r="B489" s="135"/>
      <c r="C489" s="135"/>
      <c r="D489" s="135"/>
      <c r="E489" s="135"/>
      <c r="F489" s="135"/>
      <c r="G489" s="38"/>
      <c r="H489" s="38"/>
      <c r="I489" s="135" t="s">
        <v>69</v>
      </c>
      <c r="J489" s="135"/>
      <c r="K489" s="135"/>
      <c r="L489" s="135"/>
      <c r="M489" s="135"/>
      <c r="N489" s="135"/>
      <c r="O489" s="38"/>
      <c r="P489" s="38"/>
      <c r="Q489" s="135" t="s">
        <v>70</v>
      </c>
      <c r="R489" s="135"/>
      <c r="S489" s="135"/>
      <c r="T489" s="135"/>
    </row>
    <row r="490" spans="1:20" x14ac:dyDescent="0.25">
      <c r="A490" s="227" t="s">
        <v>56</v>
      </c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</row>
    <row r="492" spans="1:20" x14ac:dyDescent="0.2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O492" s="38"/>
      <c r="P492" s="38"/>
      <c r="Q492" s="38"/>
      <c r="R492" s="38"/>
      <c r="S492" s="38"/>
      <c r="T492" s="38"/>
    </row>
    <row r="493" spans="1:20" s="52" customFormat="1" x14ac:dyDescent="0.25">
      <c r="N493" s="102"/>
    </row>
    <row r="494" spans="1:20" s="52" customFormat="1" x14ac:dyDescent="0.25">
      <c r="N494" s="102"/>
    </row>
    <row r="495" spans="1:20" s="52" customFormat="1" x14ac:dyDescent="0.25">
      <c r="N495" s="102"/>
    </row>
    <row r="496" spans="1:20" x14ac:dyDescent="0.2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O496" s="38"/>
      <c r="P496" s="38"/>
      <c r="Q496" s="38"/>
      <c r="R496" s="38"/>
      <c r="S496" s="38"/>
      <c r="T496" s="38"/>
    </row>
    <row r="498" spans="1:28" ht="26.25" x14ac:dyDescent="0.4">
      <c r="A498" s="208" t="s">
        <v>0</v>
      </c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</row>
    <row r="499" spans="1:28" ht="15.75" thickBot="1" x14ac:dyDescent="0.3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105"/>
      <c r="O499" s="43"/>
      <c r="P499" s="43"/>
      <c r="Q499" s="43"/>
      <c r="R499" s="43"/>
      <c r="S499" s="43"/>
      <c r="T499" s="43"/>
    </row>
    <row r="500" spans="1:28" ht="15" customHeight="1" x14ac:dyDescent="0.25">
      <c r="A500" s="209" t="s">
        <v>1</v>
      </c>
      <c r="B500" s="210"/>
      <c r="C500" s="210"/>
      <c r="D500" s="210"/>
      <c r="E500" s="210"/>
      <c r="F500" s="211" t="s">
        <v>131</v>
      </c>
      <c r="G500" s="211"/>
      <c r="H500" s="211"/>
      <c r="I500" s="211"/>
      <c r="J500" s="211"/>
      <c r="K500" s="211"/>
      <c r="L500" s="211"/>
      <c r="M500" s="211"/>
      <c r="N500" s="211"/>
      <c r="O500" s="211"/>
      <c r="P500" s="211"/>
      <c r="Q500" s="211"/>
      <c r="R500" s="211"/>
      <c r="S500" s="211"/>
      <c r="T500" s="212"/>
    </row>
    <row r="501" spans="1:28" x14ac:dyDescent="0.25">
      <c r="A501" s="194" t="s">
        <v>2</v>
      </c>
      <c r="B501" s="195"/>
      <c r="C501" s="195"/>
      <c r="D501" s="195"/>
      <c r="E501" s="195"/>
      <c r="F501" s="213" t="s">
        <v>75</v>
      </c>
      <c r="G501" s="213"/>
      <c r="H501" s="213"/>
      <c r="I501" s="213"/>
      <c r="J501" s="213"/>
      <c r="K501" s="213"/>
      <c r="L501" s="213"/>
      <c r="M501" s="213"/>
      <c r="N501" s="213"/>
      <c r="O501" s="213"/>
      <c r="P501" s="213"/>
      <c r="Q501" s="213"/>
      <c r="R501" s="213"/>
      <c r="S501" s="213"/>
      <c r="T501" s="214"/>
    </row>
    <row r="502" spans="1:28" x14ac:dyDescent="0.25">
      <c r="A502" s="194" t="s">
        <v>3</v>
      </c>
      <c r="B502" s="195"/>
      <c r="C502" s="195"/>
      <c r="D502" s="195"/>
      <c r="E502" s="195"/>
      <c r="F502" s="215" t="s">
        <v>4</v>
      </c>
      <c r="G502" s="215"/>
      <c r="H502" s="215"/>
      <c r="I502" s="215"/>
      <c r="J502" s="215"/>
      <c r="K502" s="215"/>
      <c r="L502" s="215"/>
      <c r="M502" s="215"/>
      <c r="N502" s="215"/>
      <c r="O502" s="215"/>
      <c r="P502" s="215"/>
      <c r="Q502" s="215"/>
      <c r="R502" s="215"/>
      <c r="S502" s="215"/>
      <c r="T502" s="216"/>
    </row>
    <row r="503" spans="1:28" x14ac:dyDescent="0.25">
      <c r="A503" s="194" t="s">
        <v>5</v>
      </c>
      <c r="B503" s="195"/>
      <c r="C503" s="195"/>
      <c r="D503" s="195"/>
      <c r="E503" s="195"/>
      <c r="F503" s="215" t="s">
        <v>6</v>
      </c>
      <c r="G503" s="215"/>
      <c r="H503" s="215"/>
      <c r="I503" s="215"/>
      <c r="J503" s="215"/>
      <c r="K503" s="215"/>
      <c r="L503" s="215"/>
      <c r="M503" s="215"/>
      <c r="N503" s="215"/>
      <c r="O503" s="215"/>
      <c r="P503" s="215"/>
      <c r="Q503" s="215"/>
      <c r="R503" s="215"/>
      <c r="S503" s="215"/>
      <c r="T503" s="216"/>
    </row>
    <row r="504" spans="1:28" x14ac:dyDescent="0.25">
      <c r="A504" s="194" t="s">
        <v>7</v>
      </c>
      <c r="B504" s="195"/>
      <c r="C504" s="195"/>
      <c r="D504" s="195"/>
      <c r="E504" s="195"/>
      <c r="F504" s="217" t="s">
        <v>8</v>
      </c>
      <c r="G504" s="215"/>
      <c r="H504" s="218">
        <v>500000</v>
      </c>
      <c r="I504" s="219"/>
      <c r="J504" s="219"/>
      <c r="K504" s="219"/>
      <c r="L504" s="219"/>
      <c r="M504" s="45" t="s">
        <v>9</v>
      </c>
      <c r="N504" s="220">
        <v>0</v>
      </c>
      <c r="O504" s="215"/>
      <c r="P504" s="215"/>
      <c r="Q504" s="217" t="s">
        <v>10</v>
      </c>
      <c r="R504" s="217"/>
      <c r="S504" s="217"/>
      <c r="T504" s="221"/>
    </row>
    <row r="505" spans="1:28" x14ac:dyDescent="0.25">
      <c r="A505" s="194" t="s">
        <v>11</v>
      </c>
      <c r="B505" s="195"/>
      <c r="C505" s="195"/>
      <c r="D505" s="195"/>
      <c r="E505" s="195"/>
      <c r="F505" s="217" t="s">
        <v>8</v>
      </c>
      <c r="G505" s="215"/>
      <c r="H505" s="222">
        <v>500000</v>
      </c>
      <c r="I505" s="223"/>
      <c r="J505" s="223"/>
      <c r="K505" s="223"/>
      <c r="L505" s="223"/>
      <c r="M505" s="45" t="s">
        <v>9</v>
      </c>
      <c r="N505" s="224">
        <v>0</v>
      </c>
      <c r="O505" s="215"/>
      <c r="P505" s="215"/>
      <c r="Q505" s="225">
        <v>0</v>
      </c>
      <c r="R505" s="225"/>
      <c r="S505" s="225"/>
      <c r="T505" s="226"/>
    </row>
    <row r="506" spans="1:28" x14ac:dyDescent="0.25">
      <c r="A506" s="194" t="s">
        <v>12</v>
      </c>
      <c r="B506" s="195"/>
      <c r="C506" s="195"/>
      <c r="D506" s="195"/>
      <c r="E506" s="195"/>
      <c r="F506" s="196" t="s">
        <v>109</v>
      </c>
      <c r="G506" s="196"/>
      <c r="H506" s="196"/>
      <c r="I506" s="196"/>
      <c r="J506" s="196"/>
      <c r="K506" s="196"/>
      <c r="L506" s="196"/>
      <c r="M506" s="196"/>
      <c r="N506" s="196"/>
      <c r="O506" s="196"/>
      <c r="P506" s="196"/>
      <c r="Q506" s="196"/>
      <c r="R506" s="196"/>
      <c r="S506" s="196"/>
      <c r="T506" s="197"/>
    </row>
    <row r="507" spans="1:28" ht="15.75" thickBot="1" x14ac:dyDescent="0.3">
      <c r="A507" s="198" t="s">
        <v>13</v>
      </c>
      <c r="B507" s="199"/>
      <c r="C507" s="199"/>
      <c r="D507" s="199"/>
      <c r="E507" s="199"/>
      <c r="F507" s="200" t="s">
        <v>89</v>
      </c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1"/>
    </row>
    <row r="508" spans="1:28" ht="15.75" thickBot="1" x14ac:dyDescent="0.3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106"/>
      <c r="O508" s="39"/>
      <c r="P508" s="39"/>
      <c r="Q508" s="39"/>
      <c r="R508" s="39"/>
      <c r="S508" s="39"/>
      <c r="T508" s="39"/>
    </row>
    <row r="509" spans="1:28" ht="15.75" thickBot="1" x14ac:dyDescent="0.3">
      <c r="A509" s="162" t="s">
        <v>14</v>
      </c>
      <c r="B509" s="145"/>
      <c r="C509" s="145"/>
      <c r="D509" s="162" t="s">
        <v>15</v>
      </c>
      <c r="E509" s="145"/>
      <c r="F509" s="162" t="s">
        <v>16</v>
      </c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</row>
    <row r="510" spans="1:28" ht="15.75" thickBot="1" x14ac:dyDescent="0.3">
      <c r="A510" s="145"/>
      <c r="B510" s="145"/>
      <c r="C510" s="145"/>
      <c r="D510" s="145"/>
      <c r="E510" s="145"/>
      <c r="F510" s="164" t="s">
        <v>17</v>
      </c>
      <c r="G510" s="145"/>
      <c r="H510" s="162" t="s">
        <v>18</v>
      </c>
      <c r="I510" s="145"/>
      <c r="J510" s="145"/>
      <c r="K510" s="145"/>
      <c r="L510" s="145"/>
      <c r="M510" s="145"/>
      <c r="N510" s="162" t="s">
        <v>19</v>
      </c>
      <c r="O510" s="145"/>
      <c r="P510" s="145"/>
      <c r="Q510" s="145"/>
      <c r="R510" s="145"/>
      <c r="S510" s="145"/>
      <c r="T510" s="145"/>
    </row>
    <row r="511" spans="1:28" ht="15.75" thickBot="1" x14ac:dyDescent="0.3">
      <c r="A511" s="145"/>
      <c r="B511" s="145"/>
      <c r="C511" s="145"/>
      <c r="D511" s="145"/>
      <c r="E511" s="145"/>
      <c r="F511" s="145"/>
      <c r="G511" s="145"/>
      <c r="H511" s="162" t="s">
        <v>20</v>
      </c>
      <c r="I511" s="145"/>
      <c r="J511" s="145"/>
      <c r="K511" s="162" t="s">
        <v>21</v>
      </c>
      <c r="L511" s="145"/>
      <c r="M511" s="145"/>
      <c r="N511" s="162" t="s">
        <v>20</v>
      </c>
      <c r="O511" s="145"/>
      <c r="P511" s="145"/>
      <c r="Q511" s="162" t="s">
        <v>21</v>
      </c>
      <c r="R511" s="145"/>
      <c r="S511" s="145"/>
      <c r="T511" s="164" t="s">
        <v>22</v>
      </c>
      <c r="U511" s="233" t="s">
        <v>120</v>
      </c>
      <c r="V511" s="234"/>
      <c r="W511" s="233" t="s">
        <v>121</v>
      </c>
      <c r="X511" s="234"/>
      <c r="Y511" s="233" t="s">
        <v>122</v>
      </c>
      <c r="Z511" s="234"/>
      <c r="AA511" s="112"/>
      <c r="AB511" s="112"/>
    </row>
    <row r="512" spans="1:28" ht="15.75" thickBot="1" x14ac:dyDescent="0.3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233"/>
      <c r="V512" s="234"/>
      <c r="W512" s="233"/>
      <c r="X512" s="234"/>
      <c r="Y512" s="233"/>
      <c r="Z512" s="234"/>
      <c r="AA512" s="112"/>
      <c r="AB512" s="112"/>
    </row>
    <row r="513" spans="1:28" x14ac:dyDescent="0.25">
      <c r="A513" s="202" t="s">
        <v>23</v>
      </c>
      <c r="B513" s="203"/>
      <c r="C513" s="204"/>
      <c r="D513" s="205"/>
      <c r="E513" s="206"/>
      <c r="F513" s="205"/>
      <c r="G513" s="206"/>
      <c r="H513" s="205"/>
      <c r="I513" s="207"/>
      <c r="J513" s="206"/>
      <c r="K513" s="205"/>
      <c r="L513" s="207"/>
      <c r="M513" s="206"/>
      <c r="N513" s="205"/>
      <c r="O513" s="207"/>
      <c r="P513" s="206"/>
      <c r="Q513" s="205"/>
      <c r="R513" s="207"/>
      <c r="S513" s="206"/>
      <c r="T513" s="44"/>
      <c r="U513" s="112"/>
      <c r="V513" s="112"/>
      <c r="W513" s="112"/>
      <c r="X513" s="112"/>
      <c r="Y513" s="112"/>
      <c r="Z513" s="112"/>
      <c r="AA513" s="112"/>
      <c r="AB513" s="112"/>
    </row>
    <row r="514" spans="1:28" x14ac:dyDescent="0.25">
      <c r="A514" s="152" t="s">
        <v>24</v>
      </c>
      <c r="B514" s="140"/>
      <c r="C514" s="154"/>
      <c r="D514" s="178" t="s">
        <v>25</v>
      </c>
      <c r="E514" s="190"/>
      <c r="F514" s="183">
        <v>531</v>
      </c>
      <c r="G514" s="190"/>
      <c r="H514" s="183">
        <v>531</v>
      </c>
      <c r="I514" s="193"/>
      <c r="J514" s="190"/>
      <c r="K514" s="183">
        <v>531</v>
      </c>
      <c r="L514" s="193"/>
      <c r="M514" s="190"/>
      <c r="N514" s="183">
        <v>531</v>
      </c>
      <c r="O514" s="193"/>
      <c r="P514" s="190"/>
      <c r="Q514" s="183">
        <v>531</v>
      </c>
      <c r="R514" s="193"/>
      <c r="S514" s="190"/>
      <c r="T514" s="6">
        <v>100</v>
      </c>
      <c r="U514" s="73"/>
      <c r="V514" s="112"/>
      <c r="W514" s="112"/>
      <c r="X514" s="112"/>
      <c r="Y514" s="75"/>
      <c r="Z514" s="112"/>
      <c r="AA514" s="112"/>
      <c r="AB514" s="112"/>
    </row>
    <row r="515" spans="1:28" x14ac:dyDescent="0.25">
      <c r="A515" s="152" t="s">
        <v>26</v>
      </c>
      <c r="B515" s="140"/>
      <c r="C515" s="154"/>
      <c r="D515" s="178" t="s">
        <v>27</v>
      </c>
      <c r="E515" s="190"/>
      <c r="F515" s="180">
        <v>132</v>
      </c>
      <c r="G515" s="190"/>
      <c r="H515" s="180">
        <v>132</v>
      </c>
      <c r="I515" s="193"/>
      <c r="J515" s="190"/>
      <c r="K515" s="180">
        <v>132</v>
      </c>
      <c r="L515" s="193"/>
      <c r="M515" s="190"/>
      <c r="N515" s="180">
        <v>132</v>
      </c>
      <c r="O515" s="193"/>
      <c r="P515" s="190"/>
      <c r="Q515" s="180">
        <v>132</v>
      </c>
      <c r="R515" s="193"/>
      <c r="S515" s="190"/>
      <c r="T515" s="6">
        <v>100</v>
      </c>
      <c r="U515" s="73"/>
      <c r="V515" s="112"/>
      <c r="W515" s="112"/>
      <c r="X515" s="74"/>
      <c r="Y515" s="75"/>
      <c r="Z515" s="74"/>
      <c r="AA515" s="112"/>
      <c r="AB515" s="112"/>
    </row>
    <row r="516" spans="1:28" x14ac:dyDescent="0.25">
      <c r="A516" s="152" t="s">
        <v>28</v>
      </c>
      <c r="B516" s="140"/>
      <c r="C516" s="154"/>
      <c r="D516" s="178" t="s">
        <v>27</v>
      </c>
      <c r="E516" s="190"/>
      <c r="F516" s="180">
        <v>6864</v>
      </c>
      <c r="G516" s="190"/>
      <c r="H516" s="180">
        <v>660</v>
      </c>
      <c r="I516" s="193"/>
      <c r="J516" s="190"/>
      <c r="K516" s="180">
        <v>660</v>
      </c>
      <c r="L516" s="193"/>
      <c r="M516" s="190"/>
      <c r="N516" s="180">
        <v>4092</v>
      </c>
      <c r="O516" s="193"/>
      <c r="P516" s="190"/>
      <c r="Q516" s="180">
        <v>4092</v>
      </c>
      <c r="R516" s="193"/>
      <c r="S516" s="190"/>
      <c r="T516" s="47">
        <v>59.615380000000002</v>
      </c>
      <c r="U516" s="73">
        <f>+H516+N433</f>
        <v>4092</v>
      </c>
      <c r="V516" s="74">
        <f>+N516-U516</f>
        <v>0</v>
      </c>
      <c r="W516" s="74">
        <f>+K516+Q433</f>
        <v>4092</v>
      </c>
      <c r="X516" s="74">
        <f>+Q516-W516</f>
        <v>0</v>
      </c>
      <c r="Y516" s="116">
        <f>+W516/F516</f>
        <v>0.59615384615384615</v>
      </c>
      <c r="Z516" s="118">
        <f>+(T516/100)</f>
        <v>0.59615380000000007</v>
      </c>
      <c r="AA516" s="119">
        <f>+Y516-Z516</f>
        <v>4.6153846078311744E-8</v>
      </c>
      <c r="AB516" s="118"/>
    </row>
    <row r="517" spans="1:28" x14ac:dyDescent="0.25">
      <c r="A517" s="186" t="s">
        <v>29</v>
      </c>
      <c r="B517" s="187"/>
      <c r="C517" s="188"/>
      <c r="D517" s="189"/>
      <c r="E517" s="190"/>
      <c r="F517" s="189"/>
      <c r="G517" s="190"/>
      <c r="H517" s="189"/>
      <c r="I517" s="191"/>
      <c r="J517" s="190"/>
      <c r="K517" s="189"/>
      <c r="L517" s="191"/>
      <c r="M517" s="190"/>
      <c r="N517" s="189"/>
      <c r="O517" s="191"/>
      <c r="P517" s="190"/>
      <c r="Q517" s="189"/>
      <c r="R517" s="191"/>
      <c r="S517" s="190"/>
      <c r="T517" s="7"/>
      <c r="U517" s="73"/>
      <c r="V517" s="74"/>
      <c r="W517" s="74"/>
      <c r="X517" s="78"/>
      <c r="Y517" s="75"/>
      <c r="Z517" s="112"/>
      <c r="AA517" s="112"/>
      <c r="AB517" s="112"/>
    </row>
    <row r="518" spans="1:28" x14ac:dyDescent="0.25">
      <c r="A518" s="152" t="s">
        <v>30</v>
      </c>
      <c r="B518" s="140"/>
      <c r="C518" s="154"/>
      <c r="D518" s="178" t="s">
        <v>27</v>
      </c>
      <c r="E518" s="190"/>
      <c r="F518" s="183" t="s">
        <v>91</v>
      </c>
      <c r="G518" s="190"/>
      <c r="H518" s="183" t="s">
        <v>91</v>
      </c>
      <c r="I518" s="193"/>
      <c r="J518" s="190"/>
      <c r="K518" s="183">
        <v>0</v>
      </c>
      <c r="L518" s="193"/>
      <c r="M518" s="190"/>
      <c r="N518" s="183">
        <v>0</v>
      </c>
      <c r="O518" s="193"/>
      <c r="P518" s="190"/>
      <c r="Q518" s="183">
        <v>0</v>
      </c>
      <c r="R518" s="193"/>
      <c r="S518" s="190"/>
      <c r="T518" s="6">
        <v>0</v>
      </c>
      <c r="U518" s="73"/>
      <c r="V518" s="74"/>
      <c r="W518" s="74"/>
      <c r="X518" s="74"/>
      <c r="Y518" s="116"/>
      <c r="Z518" s="117"/>
      <c r="AA518" s="112"/>
      <c r="AB518" s="112"/>
    </row>
    <row r="519" spans="1:28" x14ac:dyDescent="0.25">
      <c r="A519" s="157" t="s">
        <v>84</v>
      </c>
      <c r="B519" s="140"/>
      <c r="C519" s="154"/>
      <c r="D519" s="178" t="s">
        <v>83</v>
      </c>
      <c r="E519" s="190"/>
      <c r="F519" s="183" t="s">
        <v>91</v>
      </c>
      <c r="G519" s="190"/>
      <c r="H519" s="183" t="s">
        <v>91</v>
      </c>
      <c r="I519" s="193"/>
      <c r="J519" s="190"/>
      <c r="K519" s="183">
        <v>0</v>
      </c>
      <c r="L519" s="193"/>
      <c r="M519" s="190"/>
      <c r="N519" s="183">
        <v>0</v>
      </c>
      <c r="O519" s="193"/>
      <c r="P519" s="190"/>
      <c r="Q519" s="183">
        <v>0</v>
      </c>
      <c r="R519" s="193"/>
      <c r="S519" s="190"/>
      <c r="T519" s="6">
        <v>0</v>
      </c>
      <c r="U519" s="73"/>
      <c r="V519" s="74"/>
      <c r="W519" s="74"/>
      <c r="X519" s="74"/>
      <c r="Y519" s="116"/>
      <c r="Z519" s="117"/>
      <c r="AA519" s="112"/>
      <c r="AB519" s="112"/>
    </row>
    <row r="520" spans="1:28" x14ac:dyDescent="0.25">
      <c r="A520" s="157" t="s">
        <v>31</v>
      </c>
      <c r="B520" s="176"/>
      <c r="C520" s="177"/>
      <c r="D520" s="178" t="s">
        <v>27</v>
      </c>
      <c r="E520" s="179"/>
      <c r="F520" s="180" t="s">
        <v>91</v>
      </c>
      <c r="G520" s="181"/>
      <c r="H520" s="180" t="s">
        <v>91</v>
      </c>
      <c r="I520" s="182"/>
      <c r="J520" s="181"/>
      <c r="K520" s="183">
        <v>0</v>
      </c>
      <c r="L520" s="184"/>
      <c r="M520" s="185"/>
      <c r="N520" s="183">
        <v>0</v>
      </c>
      <c r="O520" s="184"/>
      <c r="P520" s="185"/>
      <c r="Q520" s="183">
        <v>0</v>
      </c>
      <c r="R520" s="184"/>
      <c r="S520" s="185"/>
      <c r="T520" s="6">
        <v>0</v>
      </c>
      <c r="U520" s="73"/>
      <c r="V520" s="74"/>
      <c r="W520" s="74"/>
      <c r="X520" s="74"/>
      <c r="Y520" s="116"/>
      <c r="Z520" s="117"/>
      <c r="AA520" s="112"/>
      <c r="AB520" s="112"/>
    </row>
    <row r="521" spans="1:28" x14ac:dyDescent="0.25">
      <c r="A521" s="186" t="s">
        <v>85</v>
      </c>
      <c r="B521" s="187"/>
      <c r="C521" s="188"/>
      <c r="D521" s="189"/>
      <c r="E521" s="190"/>
      <c r="F521" s="189"/>
      <c r="G521" s="190"/>
      <c r="H521" s="189"/>
      <c r="I521" s="191"/>
      <c r="J521" s="190"/>
      <c r="K521" s="189"/>
      <c r="L521" s="191"/>
      <c r="M521" s="190"/>
      <c r="N521" s="189"/>
      <c r="O521" s="191"/>
      <c r="P521" s="190"/>
      <c r="Q521" s="189"/>
      <c r="R521" s="191"/>
      <c r="S521" s="190"/>
      <c r="T521" s="7"/>
      <c r="U521" s="73"/>
      <c r="V521" s="74"/>
      <c r="W521" s="74"/>
      <c r="X521" s="78"/>
      <c r="Y521" s="75"/>
      <c r="Z521" s="112"/>
      <c r="AA521" s="112"/>
      <c r="AB521" s="112"/>
    </row>
    <row r="522" spans="1:28" ht="15.75" thickBot="1" x14ac:dyDescent="0.3">
      <c r="A522" s="157" t="s">
        <v>86</v>
      </c>
      <c r="B522" s="140"/>
      <c r="C522" s="154"/>
      <c r="D522" s="192" t="s">
        <v>87</v>
      </c>
      <c r="E522" s="190"/>
      <c r="F522" s="180">
        <v>19</v>
      </c>
      <c r="G522" s="190"/>
      <c r="H522" s="180">
        <v>2</v>
      </c>
      <c r="I522" s="193"/>
      <c r="J522" s="190"/>
      <c r="K522" s="180">
        <v>3</v>
      </c>
      <c r="L522" s="193"/>
      <c r="M522" s="190"/>
      <c r="N522" s="180">
        <v>9</v>
      </c>
      <c r="O522" s="193"/>
      <c r="P522" s="190"/>
      <c r="Q522" s="180">
        <v>13</v>
      </c>
      <c r="R522" s="193"/>
      <c r="S522" s="190"/>
      <c r="T522" s="6">
        <v>68.421049999999994</v>
      </c>
      <c r="U522" s="73">
        <f>+H522+N439</f>
        <v>9</v>
      </c>
      <c r="V522" s="74">
        <f>+N522-U522</f>
        <v>0</v>
      </c>
      <c r="W522" s="74">
        <f>+K522+Q439</f>
        <v>13</v>
      </c>
      <c r="X522" s="74">
        <f>+Q522-W522</f>
        <v>0</v>
      </c>
      <c r="Y522" s="116">
        <f>+W522/F522</f>
        <v>0.68421052631578949</v>
      </c>
      <c r="Z522" s="118">
        <f>+(T522/100)</f>
        <v>0.68421049999999994</v>
      </c>
      <c r="AA522" s="119">
        <f>+Y522-Z522</f>
        <v>2.6315789547481927E-8</v>
      </c>
      <c r="AB522" s="118"/>
    </row>
    <row r="523" spans="1:28" ht="15.75" thickBot="1" x14ac:dyDescent="0.3">
      <c r="A523" s="163" t="s">
        <v>32</v>
      </c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12"/>
      <c r="V523" s="112"/>
      <c r="W523" s="112"/>
      <c r="X523" s="112"/>
      <c r="Y523" s="112"/>
      <c r="Z523" s="112"/>
      <c r="AA523" s="112"/>
      <c r="AB523" s="112"/>
    </row>
    <row r="524" spans="1:28" ht="15.75" thickBot="1" x14ac:dyDescent="0.3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107"/>
      <c r="O524" s="41"/>
      <c r="P524" s="41"/>
      <c r="Q524" s="41"/>
      <c r="R524" s="41"/>
      <c r="S524" s="41"/>
      <c r="T524" s="41"/>
      <c r="U524" s="112"/>
      <c r="V524" s="112"/>
      <c r="W524" s="112"/>
      <c r="X524" s="112"/>
      <c r="Y524" s="112"/>
      <c r="Z524" s="112"/>
      <c r="AA524" s="112"/>
      <c r="AB524" s="112"/>
    </row>
    <row r="525" spans="1:28" ht="15.75" thickBot="1" x14ac:dyDescent="0.3">
      <c r="A525" s="162" t="s">
        <v>33</v>
      </c>
      <c r="B525" s="145"/>
      <c r="C525" s="145"/>
      <c r="D525" s="145"/>
      <c r="E525" s="145"/>
      <c r="F525" s="162" t="s">
        <v>123</v>
      </c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12"/>
      <c r="V525" s="112"/>
      <c r="W525" s="112"/>
      <c r="X525" s="112"/>
      <c r="Y525" s="112"/>
      <c r="Z525" s="112"/>
      <c r="AA525" s="112"/>
      <c r="AB525" s="112"/>
    </row>
    <row r="526" spans="1:28" ht="15.75" thickBot="1" x14ac:dyDescent="0.3">
      <c r="A526" s="145"/>
      <c r="B526" s="145"/>
      <c r="C526" s="145"/>
      <c r="D526" s="145"/>
      <c r="E526" s="145"/>
      <c r="F526" s="162" t="s">
        <v>20</v>
      </c>
      <c r="G526" s="145"/>
      <c r="H526" s="162" t="s">
        <v>18</v>
      </c>
      <c r="I526" s="145"/>
      <c r="J526" s="145"/>
      <c r="K526" s="145"/>
      <c r="L526" s="145"/>
      <c r="M526" s="145"/>
      <c r="N526" s="162" t="s">
        <v>19</v>
      </c>
      <c r="O526" s="145"/>
      <c r="P526" s="145"/>
      <c r="Q526" s="145"/>
      <c r="R526" s="145"/>
      <c r="S526" s="145"/>
      <c r="T526" s="145"/>
      <c r="U526" s="112"/>
      <c r="V526" s="112"/>
      <c r="W526" s="112"/>
      <c r="X526" s="112"/>
      <c r="Y526" s="112"/>
      <c r="Z526" s="112"/>
      <c r="AA526" s="112"/>
      <c r="AB526" s="112"/>
    </row>
    <row r="527" spans="1:28" ht="15.75" thickBot="1" x14ac:dyDescent="0.3">
      <c r="A527" s="145"/>
      <c r="B527" s="145"/>
      <c r="C527" s="145"/>
      <c r="D527" s="145"/>
      <c r="E527" s="145"/>
      <c r="F527" s="145"/>
      <c r="G527" s="145"/>
      <c r="H527" s="162" t="s">
        <v>20</v>
      </c>
      <c r="I527" s="145"/>
      <c r="J527" s="145"/>
      <c r="K527" s="162" t="s">
        <v>35</v>
      </c>
      <c r="L527" s="145"/>
      <c r="M527" s="145"/>
      <c r="N527" s="162" t="s">
        <v>20</v>
      </c>
      <c r="O527" s="145"/>
      <c r="P527" s="145"/>
      <c r="Q527" s="162" t="s">
        <v>35</v>
      </c>
      <c r="R527" s="145"/>
      <c r="S527" s="145"/>
      <c r="T527" s="164" t="s">
        <v>22</v>
      </c>
      <c r="U527" s="233" t="s">
        <v>120</v>
      </c>
      <c r="V527" s="234"/>
      <c r="W527" s="233" t="s">
        <v>121</v>
      </c>
      <c r="X527" s="234"/>
      <c r="Y527" s="233" t="s">
        <v>122</v>
      </c>
      <c r="Z527" s="234"/>
      <c r="AA527" s="112"/>
      <c r="AB527" s="112"/>
    </row>
    <row r="528" spans="1:28" ht="15.75" thickBot="1" x14ac:dyDescent="0.3">
      <c r="A528" s="145"/>
      <c r="B528" s="145"/>
      <c r="C528" s="145"/>
      <c r="D528" s="145"/>
      <c r="E528" s="145"/>
      <c r="F528" s="145"/>
      <c r="G528" s="145"/>
      <c r="H528" s="42" t="s">
        <v>36</v>
      </c>
      <c r="I528" s="42" t="s">
        <v>37</v>
      </c>
      <c r="J528" s="42" t="s">
        <v>38</v>
      </c>
      <c r="K528" s="42" t="s">
        <v>36</v>
      </c>
      <c r="L528" s="42" t="s">
        <v>37</v>
      </c>
      <c r="M528" s="42" t="s">
        <v>38</v>
      </c>
      <c r="N528" s="108" t="s">
        <v>36</v>
      </c>
      <c r="O528" s="42" t="s">
        <v>37</v>
      </c>
      <c r="P528" s="42" t="s">
        <v>38</v>
      </c>
      <c r="Q528" s="42" t="s">
        <v>36</v>
      </c>
      <c r="R528" s="42" t="s">
        <v>37</v>
      </c>
      <c r="S528" s="42" t="s">
        <v>38</v>
      </c>
      <c r="T528" s="145"/>
      <c r="U528" s="233"/>
      <c r="V528" s="234"/>
      <c r="W528" s="233"/>
      <c r="X528" s="234"/>
      <c r="Y528" s="233"/>
      <c r="Z528" s="234"/>
      <c r="AA528" s="112"/>
      <c r="AB528" s="112"/>
    </row>
    <row r="529" spans="1:28" ht="15.75" thickBot="1" x14ac:dyDescent="0.3">
      <c r="A529" s="165" t="s">
        <v>39</v>
      </c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  <c r="U529" s="112"/>
      <c r="V529" s="112"/>
      <c r="W529" s="112"/>
      <c r="X529" s="112"/>
      <c r="Y529" s="112"/>
      <c r="Z529" s="112"/>
      <c r="AA529" s="112"/>
      <c r="AB529" s="112"/>
    </row>
    <row r="530" spans="1:28" ht="15.75" thickBot="1" x14ac:dyDescent="0.3">
      <c r="A530" s="166" t="s">
        <v>23</v>
      </c>
      <c r="B530" s="137"/>
      <c r="C530" s="137"/>
      <c r="D530" s="137"/>
      <c r="E530" s="167"/>
      <c r="F530" s="168"/>
      <c r="G530" s="167"/>
      <c r="H530" s="169"/>
      <c r="I530" s="170"/>
      <c r="J530" s="170"/>
      <c r="K530" s="170"/>
      <c r="L530" s="170"/>
      <c r="M530" s="171"/>
      <c r="N530" s="169"/>
      <c r="O530" s="170"/>
      <c r="P530" s="170"/>
      <c r="Q530" s="170"/>
      <c r="R530" s="170"/>
      <c r="S530" s="171"/>
      <c r="T530" s="172"/>
      <c r="U530" s="112"/>
      <c r="V530" s="112"/>
      <c r="W530" s="112"/>
      <c r="X530" s="112"/>
      <c r="Y530" s="112"/>
      <c r="Z530" s="112"/>
      <c r="AA530" s="112"/>
      <c r="AB530" s="112"/>
    </row>
    <row r="531" spans="1:28" x14ac:dyDescent="0.25">
      <c r="A531" s="173" t="s">
        <v>92</v>
      </c>
      <c r="B531" s="137"/>
      <c r="C531" s="137"/>
      <c r="D531" s="137"/>
      <c r="E531" s="167"/>
      <c r="F531" s="174">
        <v>180500</v>
      </c>
      <c r="G531" s="175"/>
      <c r="H531" s="36">
        <v>19000</v>
      </c>
      <c r="I531" s="10">
        <v>0</v>
      </c>
      <c r="J531" s="27">
        <v>0</v>
      </c>
      <c r="K531" s="10">
        <v>8795.76</v>
      </c>
      <c r="L531" s="10">
        <v>0</v>
      </c>
      <c r="M531" s="10">
        <v>0</v>
      </c>
      <c r="N531" s="98">
        <v>85500</v>
      </c>
      <c r="O531" s="10">
        <v>0</v>
      </c>
      <c r="P531" s="10">
        <v>0</v>
      </c>
      <c r="Q531" s="10">
        <v>62392.86</v>
      </c>
      <c r="R531" s="10">
        <v>0</v>
      </c>
      <c r="S531" s="30">
        <v>0</v>
      </c>
      <c r="T531" s="127">
        <f>+Q531/F531</f>
        <v>0.34566681440443214</v>
      </c>
      <c r="U531" s="73">
        <f>+H531+N448</f>
        <v>85500</v>
      </c>
      <c r="V531" s="73">
        <f>+N531-U531</f>
        <v>0</v>
      </c>
      <c r="W531" s="73">
        <f>+K531+Q448</f>
        <v>62392.86</v>
      </c>
      <c r="X531" s="73">
        <f>+Q531-W531</f>
        <v>0</v>
      </c>
      <c r="Y531" s="116">
        <f>+W531/F531</f>
        <v>0.34566681440443214</v>
      </c>
      <c r="Z531" s="118">
        <f>+(T531/100)</f>
        <v>3.4566681440443216E-3</v>
      </c>
      <c r="AA531" s="119">
        <f>+Y531-Z531</f>
        <v>0.34221014626038782</v>
      </c>
      <c r="AB531" s="112"/>
    </row>
    <row r="532" spans="1:28" x14ac:dyDescent="0.25">
      <c r="A532" s="157" t="s">
        <v>40</v>
      </c>
      <c r="B532" s="153"/>
      <c r="C532" s="153"/>
      <c r="D532" s="153"/>
      <c r="E532" s="154"/>
      <c r="F532" s="155">
        <v>15100</v>
      </c>
      <c r="G532" s="156"/>
      <c r="H532" s="33">
        <v>0</v>
      </c>
      <c r="I532" s="22">
        <v>0</v>
      </c>
      <c r="J532" s="28">
        <v>0</v>
      </c>
      <c r="K532" s="22">
        <v>0</v>
      </c>
      <c r="L532" s="22">
        <v>0</v>
      </c>
      <c r="M532" s="22">
        <v>0</v>
      </c>
      <c r="N532" s="103">
        <v>0</v>
      </c>
      <c r="O532" s="22">
        <v>0</v>
      </c>
      <c r="P532" s="22">
        <v>0</v>
      </c>
      <c r="Q532" s="22">
        <v>0</v>
      </c>
      <c r="R532" s="22">
        <v>0</v>
      </c>
      <c r="S532" s="22">
        <v>0</v>
      </c>
      <c r="T532" s="131">
        <v>0</v>
      </c>
      <c r="U532" s="73">
        <f t="shared" ref="U532:U543" si="55">+H532+N449</f>
        <v>0</v>
      </c>
      <c r="V532" s="73">
        <f t="shared" ref="V532:V543" si="56">+N532-U532</f>
        <v>0</v>
      </c>
      <c r="W532" s="73">
        <f t="shared" ref="W532:W543" si="57">+K532+Q449</f>
        <v>0</v>
      </c>
      <c r="X532" s="73">
        <f t="shared" ref="X532:X543" si="58">+Q532-W532</f>
        <v>0</v>
      </c>
      <c r="Y532" s="116">
        <f t="shared" ref="Y532:Y543" si="59">+W532/F532</f>
        <v>0</v>
      </c>
      <c r="Z532" s="118">
        <f t="shared" ref="Z532:Z543" si="60">+(T532/100)</f>
        <v>0</v>
      </c>
      <c r="AA532" s="119">
        <f t="shared" ref="AA532:AA543" si="61">+Y532-Z532</f>
        <v>0</v>
      </c>
      <c r="AB532" s="112"/>
    </row>
    <row r="533" spans="1:28" x14ac:dyDescent="0.25">
      <c r="A533" s="152" t="s">
        <v>43</v>
      </c>
      <c r="B533" s="153"/>
      <c r="C533" s="153"/>
      <c r="D533" s="153"/>
      <c r="E533" s="154"/>
      <c r="F533" s="155">
        <v>50000</v>
      </c>
      <c r="G533" s="156"/>
      <c r="H533" s="34">
        <v>0</v>
      </c>
      <c r="I533" s="6">
        <v>0</v>
      </c>
      <c r="J533" s="28">
        <v>0</v>
      </c>
      <c r="K533" s="6">
        <v>0</v>
      </c>
      <c r="L533" s="6">
        <v>0</v>
      </c>
      <c r="M533" s="6">
        <v>0</v>
      </c>
      <c r="N533" s="97">
        <v>0</v>
      </c>
      <c r="O533" s="6">
        <v>0</v>
      </c>
      <c r="P533" s="6">
        <v>0</v>
      </c>
      <c r="Q533" s="6">
        <v>0</v>
      </c>
      <c r="R533" s="6">
        <v>0</v>
      </c>
      <c r="S533" s="22">
        <v>0</v>
      </c>
      <c r="T533" s="129">
        <v>0</v>
      </c>
      <c r="U533" s="73">
        <f t="shared" si="55"/>
        <v>0</v>
      </c>
      <c r="V533" s="73">
        <f t="shared" si="56"/>
        <v>0</v>
      </c>
      <c r="W533" s="73">
        <f t="shared" si="57"/>
        <v>0</v>
      </c>
      <c r="X533" s="73">
        <f t="shared" si="58"/>
        <v>0</v>
      </c>
      <c r="Y533" s="116">
        <f t="shared" si="59"/>
        <v>0</v>
      </c>
      <c r="Z533" s="118">
        <f t="shared" si="60"/>
        <v>0</v>
      </c>
      <c r="AA533" s="119">
        <f t="shared" si="61"/>
        <v>0</v>
      </c>
      <c r="AB533" s="112"/>
    </row>
    <row r="534" spans="1:28" x14ac:dyDescent="0.25">
      <c r="A534" s="152" t="s">
        <v>42</v>
      </c>
      <c r="B534" s="153"/>
      <c r="C534" s="153"/>
      <c r="D534" s="153"/>
      <c r="E534" s="154"/>
      <c r="F534" s="155">
        <v>144660</v>
      </c>
      <c r="G534" s="156"/>
      <c r="H534" s="34">
        <v>8600</v>
      </c>
      <c r="I534" s="6">
        <v>0</v>
      </c>
      <c r="J534" s="28">
        <v>0</v>
      </c>
      <c r="K534" s="6">
        <v>0</v>
      </c>
      <c r="L534" s="6">
        <v>0</v>
      </c>
      <c r="M534" s="6">
        <v>0</v>
      </c>
      <c r="N534" s="97">
        <v>60200</v>
      </c>
      <c r="O534" s="6">
        <v>0</v>
      </c>
      <c r="P534" s="6">
        <v>0</v>
      </c>
      <c r="Q534" s="6">
        <v>3000</v>
      </c>
      <c r="R534" s="6">
        <v>0</v>
      </c>
      <c r="S534" s="22">
        <v>0</v>
      </c>
      <c r="T534" s="129">
        <f>+Q534/F534</f>
        <v>2.073828287017835E-2</v>
      </c>
      <c r="U534" s="73">
        <f t="shared" si="55"/>
        <v>60200</v>
      </c>
      <c r="V534" s="73">
        <f t="shared" si="56"/>
        <v>0</v>
      </c>
      <c r="W534" s="73">
        <f t="shared" si="57"/>
        <v>3000</v>
      </c>
      <c r="X534" s="73">
        <f t="shared" si="58"/>
        <v>0</v>
      </c>
      <c r="Y534" s="116">
        <f t="shared" si="59"/>
        <v>2.073828287017835E-2</v>
      </c>
      <c r="Z534" s="118">
        <f t="shared" si="60"/>
        <v>2.0738282870178351E-4</v>
      </c>
      <c r="AA534" s="119">
        <f t="shared" si="61"/>
        <v>2.0530900041476566E-2</v>
      </c>
      <c r="AB534" s="112"/>
    </row>
    <row r="535" spans="1:28" x14ac:dyDescent="0.25">
      <c r="A535" s="157" t="s">
        <v>93</v>
      </c>
      <c r="B535" s="153"/>
      <c r="C535" s="153"/>
      <c r="D535" s="153"/>
      <c r="E535" s="154"/>
      <c r="F535" s="155">
        <v>10000</v>
      </c>
      <c r="G535" s="156"/>
      <c r="H535" s="34">
        <v>0</v>
      </c>
      <c r="I535" s="6">
        <v>0</v>
      </c>
      <c r="J535" s="28">
        <v>0</v>
      </c>
      <c r="K535" s="6">
        <v>0</v>
      </c>
      <c r="L535" s="6">
        <v>0</v>
      </c>
      <c r="M535" s="6">
        <v>0</v>
      </c>
      <c r="N535" s="97">
        <v>0</v>
      </c>
      <c r="O535" s="6">
        <v>0</v>
      </c>
      <c r="P535" s="6">
        <v>0</v>
      </c>
      <c r="Q535" s="6">
        <v>0</v>
      </c>
      <c r="R535" s="6">
        <v>0</v>
      </c>
      <c r="S535" s="22">
        <v>0</v>
      </c>
      <c r="T535" s="129">
        <f t="shared" ref="T535:T542" si="62">+Q535/F535</f>
        <v>0</v>
      </c>
      <c r="U535" s="73">
        <f t="shared" si="55"/>
        <v>0</v>
      </c>
      <c r="V535" s="73">
        <f t="shared" si="56"/>
        <v>0</v>
      </c>
      <c r="W535" s="73">
        <f t="shared" si="57"/>
        <v>0</v>
      </c>
      <c r="X535" s="73">
        <f t="shared" si="58"/>
        <v>0</v>
      </c>
      <c r="Y535" s="116">
        <f t="shared" si="59"/>
        <v>0</v>
      </c>
      <c r="Z535" s="118">
        <f t="shared" si="60"/>
        <v>0</v>
      </c>
      <c r="AA535" s="119">
        <f t="shared" si="61"/>
        <v>0</v>
      </c>
      <c r="AB535" s="112"/>
    </row>
    <row r="536" spans="1:28" x14ac:dyDescent="0.25">
      <c r="A536" s="152" t="s">
        <v>94</v>
      </c>
      <c r="B536" s="153"/>
      <c r="C536" s="153"/>
      <c r="D536" s="153"/>
      <c r="E536" s="154"/>
      <c r="F536" s="155">
        <v>2000</v>
      </c>
      <c r="G536" s="156"/>
      <c r="H536" s="34">
        <v>0</v>
      </c>
      <c r="I536" s="6">
        <v>0</v>
      </c>
      <c r="J536" s="28">
        <v>0</v>
      </c>
      <c r="K536" s="6">
        <v>0</v>
      </c>
      <c r="L536" s="6">
        <v>0</v>
      </c>
      <c r="M536" s="6">
        <v>0</v>
      </c>
      <c r="N536" s="97">
        <v>0</v>
      </c>
      <c r="O536" s="6">
        <v>0</v>
      </c>
      <c r="P536" s="6">
        <v>0</v>
      </c>
      <c r="Q536" s="6">
        <v>0</v>
      </c>
      <c r="R536" s="6">
        <v>0</v>
      </c>
      <c r="S536" s="22">
        <v>0</v>
      </c>
      <c r="T536" s="129">
        <f t="shared" si="62"/>
        <v>0</v>
      </c>
      <c r="U536" s="73">
        <f t="shared" si="55"/>
        <v>0</v>
      </c>
      <c r="V536" s="73">
        <f t="shared" si="56"/>
        <v>0</v>
      </c>
      <c r="W536" s="73">
        <f t="shared" si="57"/>
        <v>0</v>
      </c>
      <c r="X536" s="73">
        <f t="shared" si="58"/>
        <v>0</v>
      </c>
      <c r="Y536" s="116">
        <f t="shared" si="59"/>
        <v>0</v>
      </c>
      <c r="Z536" s="118">
        <f t="shared" si="60"/>
        <v>0</v>
      </c>
      <c r="AA536" s="119">
        <f t="shared" si="61"/>
        <v>0</v>
      </c>
      <c r="AB536" s="112"/>
    </row>
    <row r="537" spans="1:28" x14ac:dyDescent="0.25">
      <c r="A537" s="152" t="s">
        <v>95</v>
      </c>
      <c r="B537" s="153"/>
      <c r="C537" s="153"/>
      <c r="D537" s="153"/>
      <c r="E537" s="154"/>
      <c r="F537" s="155">
        <v>1500</v>
      </c>
      <c r="G537" s="156"/>
      <c r="H537" s="34">
        <v>0</v>
      </c>
      <c r="I537" s="6">
        <v>0</v>
      </c>
      <c r="J537" s="28">
        <v>0</v>
      </c>
      <c r="K537" s="6">
        <v>0</v>
      </c>
      <c r="L537" s="6">
        <v>0</v>
      </c>
      <c r="M537" s="6">
        <v>0</v>
      </c>
      <c r="N537" s="97">
        <v>0</v>
      </c>
      <c r="O537" s="6">
        <v>0</v>
      </c>
      <c r="P537" s="6">
        <v>0</v>
      </c>
      <c r="Q537" s="6">
        <v>0</v>
      </c>
      <c r="R537" s="6">
        <v>0</v>
      </c>
      <c r="S537" s="22">
        <v>0</v>
      </c>
      <c r="T537" s="129">
        <f t="shared" si="62"/>
        <v>0</v>
      </c>
      <c r="U537" s="73">
        <f t="shared" si="55"/>
        <v>0</v>
      </c>
      <c r="V537" s="73">
        <f t="shared" si="56"/>
        <v>0</v>
      </c>
      <c r="W537" s="73">
        <f t="shared" si="57"/>
        <v>0</v>
      </c>
      <c r="X537" s="73">
        <f t="shared" si="58"/>
        <v>0</v>
      </c>
      <c r="Y537" s="116">
        <f t="shared" si="59"/>
        <v>0</v>
      </c>
      <c r="Z537" s="118">
        <f t="shared" si="60"/>
        <v>0</v>
      </c>
      <c r="AA537" s="119">
        <f t="shared" si="61"/>
        <v>0</v>
      </c>
      <c r="AB537" s="112"/>
    </row>
    <row r="538" spans="1:28" x14ac:dyDescent="0.25">
      <c r="A538" s="152" t="s">
        <v>96</v>
      </c>
      <c r="B538" s="153"/>
      <c r="C538" s="153"/>
      <c r="D538" s="153"/>
      <c r="E538" s="154"/>
      <c r="F538" s="155">
        <v>10000</v>
      </c>
      <c r="G538" s="156"/>
      <c r="H538" s="34">
        <v>0</v>
      </c>
      <c r="I538" s="6">
        <v>0</v>
      </c>
      <c r="J538" s="28">
        <v>0</v>
      </c>
      <c r="K538" s="6">
        <v>0</v>
      </c>
      <c r="L538" s="6">
        <v>0</v>
      </c>
      <c r="M538" s="6">
        <v>0</v>
      </c>
      <c r="N538" s="97">
        <v>0</v>
      </c>
      <c r="O538" s="6">
        <v>0</v>
      </c>
      <c r="P538" s="6">
        <v>0</v>
      </c>
      <c r="Q538" s="6">
        <v>0</v>
      </c>
      <c r="R538" s="6">
        <v>0</v>
      </c>
      <c r="S538" s="22">
        <v>0</v>
      </c>
      <c r="T538" s="129">
        <f t="shared" si="62"/>
        <v>0</v>
      </c>
      <c r="U538" s="73">
        <f t="shared" si="55"/>
        <v>0</v>
      </c>
      <c r="V538" s="73">
        <f t="shared" si="56"/>
        <v>0</v>
      </c>
      <c r="W538" s="73">
        <f t="shared" si="57"/>
        <v>0</v>
      </c>
      <c r="X538" s="73">
        <f t="shared" si="58"/>
        <v>0</v>
      </c>
      <c r="Y538" s="116">
        <f t="shared" si="59"/>
        <v>0</v>
      </c>
      <c r="Z538" s="118">
        <f t="shared" si="60"/>
        <v>0</v>
      </c>
      <c r="AA538" s="119">
        <f t="shared" si="61"/>
        <v>0</v>
      </c>
      <c r="AB538" s="112"/>
    </row>
    <row r="539" spans="1:28" x14ac:dyDescent="0.25">
      <c r="A539" s="152" t="s">
        <v>88</v>
      </c>
      <c r="B539" s="153"/>
      <c r="C539" s="153"/>
      <c r="D539" s="153"/>
      <c r="E539" s="154"/>
      <c r="F539" s="155">
        <v>23000</v>
      </c>
      <c r="G539" s="156"/>
      <c r="H539" s="34">
        <v>0</v>
      </c>
      <c r="I539" s="6">
        <v>0</v>
      </c>
      <c r="J539" s="28">
        <v>0</v>
      </c>
      <c r="K539" s="6">
        <v>0</v>
      </c>
      <c r="L539" s="6">
        <v>0</v>
      </c>
      <c r="M539" s="6">
        <v>0</v>
      </c>
      <c r="N539" s="97">
        <v>0</v>
      </c>
      <c r="O539" s="6">
        <v>0</v>
      </c>
      <c r="P539" s="6">
        <v>0</v>
      </c>
      <c r="Q539" s="6">
        <v>0</v>
      </c>
      <c r="R539" s="6">
        <v>0</v>
      </c>
      <c r="S539" s="22">
        <v>0</v>
      </c>
      <c r="T539" s="129">
        <f t="shared" si="62"/>
        <v>0</v>
      </c>
      <c r="U539" s="73">
        <f t="shared" si="55"/>
        <v>0</v>
      </c>
      <c r="V539" s="73">
        <f t="shared" si="56"/>
        <v>0</v>
      </c>
      <c r="W539" s="73">
        <f t="shared" si="57"/>
        <v>0</v>
      </c>
      <c r="X539" s="73">
        <f t="shared" si="58"/>
        <v>0</v>
      </c>
      <c r="Y539" s="116">
        <f t="shared" si="59"/>
        <v>0</v>
      </c>
      <c r="Z539" s="118">
        <f t="shared" si="60"/>
        <v>0</v>
      </c>
      <c r="AA539" s="119">
        <f t="shared" si="61"/>
        <v>0</v>
      </c>
      <c r="AB539" s="112"/>
    </row>
    <row r="540" spans="1:28" x14ac:dyDescent="0.25">
      <c r="A540" s="152" t="s">
        <v>97</v>
      </c>
      <c r="B540" s="153"/>
      <c r="C540" s="153"/>
      <c r="D540" s="153"/>
      <c r="E540" s="154"/>
      <c r="F540" s="155">
        <v>7000</v>
      </c>
      <c r="G540" s="156"/>
      <c r="H540" s="34">
        <v>0</v>
      </c>
      <c r="I540" s="6">
        <v>0</v>
      </c>
      <c r="J540" s="28">
        <v>0</v>
      </c>
      <c r="K540" s="6">
        <v>6492</v>
      </c>
      <c r="L540" s="6">
        <v>0</v>
      </c>
      <c r="M540" s="6">
        <v>0</v>
      </c>
      <c r="N540" s="97">
        <v>7000</v>
      </c>
      <c r="O540" s="6">
        <v>0</v>
      </c>
      <c r="P540" s="6">
        <v>0</v>
      </c>
      <c r="Q540" s="6">
        <v>6492</v>
      </c>
      <c r="R540" s="6">
        <v>0</v>
      </c>
      <c r="S540" s="22">
        <v>0</v>
      </c>
      <c r="T540" s="129">
        <f t="shared" si="62"/>
        <v>0.92742857142857138</v>
      </c>
      <c r="U540" s="73">
        <f t="shared" si="55"/>
        <v>7000</v>
      </c>
      <c r="V540" s="73">
        <f t="shared" si="56"/>
        <v>0</v>
      </c>
      <c r="W540" s="73">
        <f t="shared" si="57"/>
        <v>6492</v>
      </c>
      <c r="X540" s="73">
        <f t="shared" si="58"/>
        <v>0</v>
      </c>
      <c r="Y540" s="116">
        <f t="shared" si="59"/>
        <v>0.92742857142857138</v>
      </c>
      <c r="Z540" s="118">
        <f t="shared" si="60"/>
        <v>9.2742857142857141E-3</v>
      </c>
      <c r="AA540" s="119">
        <f t="shared" si="61"/>
        <v>0.9181542857142857</v>
      </c>
      <c r="AB540" s="112"/>
    </row>
    <row r="541" spans="1:28" x14ac:dyDescent="0.25">
      <c r="A541" s="152" t="s">
        <v>98</v>
      </c>
      <c r="B541" s="153"/>
      <c r="C541" s="153"/>
      <c r="D541" s="153"/>
      <c r="E541" s="154"/>
      <c r="F541" s="155">
        <v>49990</v>
      </c>
      <c r="G541" s="156"/>
      <c r="H541" s="34">
        <v>0</v>
      </c>
      <c r="I541" s="6">
        <v>0</v>
      </c>
      <c r="J541" s="28">
        <v>0</v>
      </c>
      <c r="K541" s="6">
        <v>0</v>
      </c>
      <c r="L541" s="6">
        <v>0</v>
      </c>
      <c r="M541" s="6">
        <v>0</v>
      </c>
      <c r="N541" s="97">
        <v>12000</v>
      </c>
      <c r="O541" s="6">
        <v>0</v>
      </c>
      <c r="P541" s="6">
        <v>0</v>
      </c>
      <c r="Q541" s="6">
        <v>2050.31</v>
      </c>
      <c r="R541" s="6">
        <v>0</v>
      </c>
      <c r="S541" s="22">
        <v>0</v>
      </c>
      <c r="T541" s="129">
        <f t="shared" si="62"/>
        <v>4.1014402880576117E-2</v>
      </c>
      <c r="U541" s="73">
        <f t="shared" si="55"/>
        <v>12000</v>
      </c>
      <c r="V541" s="73">
        <f t="shared" si="56"/>
        <v>0</v>
      </c>
      <c r="W541" s="73">
        <f t="shared" si="57"/>
        <v>2050.31</v>
      </c>
      <c r="X541" s="73">
        <f t="shared" si="58"/>
        <v>0</v>
      </c>
      <c r="Y541" s="116">
        <f t="shared" si="59"/>
        <v>4.1014402880576117E-2</v>
      </c>
      <c r="Z541" s="118">
        <f t="shared" si="60"/>
        <v>4.101440288057612E-4</v>
      </c>
      <c r="AA541" s="119">
        <f t="shared" si="61"/>
        <v>4.0604258851770353E-2</v>
      </c>
      <c r="AB541" s="112"/>
    </row>
    <row r="542" spans="1:28" ht="15.75" thickBot="1" x14ac:dyDescent="0.3">
      <c r="A542" s="157" t="s">
        <v>99</v>
      </c>
      <c r="B542" s="153"/>
      <c r="C542" s="153"/>
      <c r="D542" s="153"/>
      <c r="E542" s="154"/>
      <c r="F542" s="155">
        <v>6250</v>
      </c>
      <c r="G542" s="156"/>
      <c r="H542" s="34">
        <v>0</v>
      </c>
      <c r="I542" s="6">
        <v>0</v>
      </c>
      <c r="J542" s="28">
        <v>0</v>
      </c>
      <c r="K542" s="6">
        <v>0</v>
      </c>
      <c r="L542" s="6">
        <v>0</v>
      </c>
      <c r="M542" s="6">
        <v>0</v>
      </c>
      <c r="N542" s="97">
        <v>2500</v>
      </c>
      <c r="O542" s="6">
        <v>0</v>
      </c>
      <c r="P542" s="6">
        <v>0</v>
      </c>
      <c r="Q542" s="6">
        <v>2178.9899999999998</v>
      </c>
      <c r="R542" s="6">
        <v>0</v>
      </c>
      <c r="S542" s="22">
        <v>0</v>
      </c>
      <c r="T542" s="129">
        <f t="shared" si="62"/>
        <v>0.34863839999999996</v>
      </c>
      <c r="U542" s="73">
        <f t="shared" si="55"/>
        <v>2500</v>
      </c>
      <c r="V542" s="73">
        <f t="shared" si="56"/>
        <v>0</v>
      </c>
      <c r="W542" s="73">
        <f t="shared" si="57"/>
        <v>2178.9899999999998</v>
      </c>
      <c r="X542" s="73">
        <f t="shared" si="58"/>
        <v>0</v>
      </c>
      <c r="Y542" s="116">
        <f t="shared" si="59"/>
        <v>0.34863839999999996</v>
      </c>
      <c r="Z542" s="118">
        <f t="shared" si="60"/>
        <v>3.4863839999999995E-3</v>
      </c>
      <c r="AA542" s="119">
        <f t="shared" si="61"/>
        <v>0.34515201599999995</v>
      </c>
      <c r="AB542" s="112"/>
    </row>
    <row r="543" spans="1:28" ht="15.75" thickBot="1" x14ac:dyDescent="0.3">
      <c r="A543" s="158" t="s">
        <v>32</v>
      </c>
      <c r="B543" s="159"/>
      <c r="C543" s="159"/>
      <c r="D543" s="159"/>
      <c r="E543" s="160"/>
      <c r="F543" s="161">
        <f>SUM(F531:G542)</f>
        <v>500000</v>
      </c>
      <c r="G543" s="150"/>
      <c r="H543" s="11">
        <f t="shared" ref="H543:Q543" si="63">SUM(H531:H542)</f>
        <v>27600</v>
      </c>
      <c r="I543" s="12">
        <f t="shared" si="63"/>
        <v>0</v>
      </c>
      <c r="J543" s="12">
        <f t="shared" si="63"/>
        <v>0</v>
      </c>
      <c r="K543" s="12">
        <f t="shared" si="63"/>
        <v>15287.76</v>
      </c>
      <c r="L543" s="12">
        <f t="shared" si="63"/>
        <v>0</v>
      </c>
      <c r="M543" s="12">
        <f t="shared" si="63"/>
        <v>0</v>
      </c>
      <c r="N543" s="104">
        <f t="shared" si="63"/>
        <v>167200</v>
      </c>
      <c r="O543" s="12">
        <f t="shared" si="63"/>
        <v>0</v>
      </c>
      <c r="P543" s="12">
        <f t="shared" si="63"/>
        <v>0</v>
      </c>
      <c r="Q543" s="12">
        <f t="shared" si="63"/>
        <v>76114.16</v>
      </c>
      <c r="R543" s="46">
        <v>0</v>
      </c>
      <c r="S543" s="32">
        <v>0</v>
      </c>
      <c r="T543" s="35"/>
      <c r="U543" s="73">
        <f t="shared" si="55"/>
        <v>167200</v>
      </c>
      <c r="V543" s="73">
        <f t="shared" si="56"/>
        <v>0</v>
      </c>
      <c r="W543" s="73">
        <f t="shared" si="57"/>
        <v>76114.159999999989</v>
      </c>
      <c r="X543" s="73">
        <f t="shared" si="58"/>
        <v>0</v>
      </c>
      <c r="Y543" s="116">
        <f t="shared" si="59"/>
        <v>0.15222831999999997</v>
      </c>
      <c r="Z543" s="118">
        <f t="shared" si="60"/>
        <v>0</v>
      </c>
      <c r="AA543" s="119">
        <f t="shared" si="61"/>
        <v>0.15222831999999997</v>
      </c>
      <c r="AB543" s="112"/>
    </row>
    <row r="544" spans="1:28" ht="15.75" thickBot="1" x14ac:dyDescent="0.3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107"/>
      <c r="O544" s="41"/>
      <c r="P544" s="41"/>
      <c r="Q544" s="41"/>
      <c r="R544" s="41"/>
      <c r="S544" s="41"/>
      <c r="T544" s="41"/>
    </row>
    <row r="545" spans="1:20" ht="15.75" thickBot="1" x14ac:dyDescent="0.3">
      <c r="A545" s="162" t="s">
        <v>44</v>
      </c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</row>
    <row r="546" spans="1:20" ht="15.75" thickBot="1" x14ac:dyDescent="0.3">
      <c r="A546" s="145"/>
      <c r="B546" s="145"/>
      <c r="C546" s="162" t="s">
        <v>17</v>
      </c>
      <c r="D546" s="145"/>
      <c r="E546" s="145"/>
      <c r="F546" s="145"/>
      <c r="G546" s="145"/>
      <c r="H546" s="145"/>
      <c r="I546" s="162" t="s">
        <v>45</v>
      </c>
      <c r="J546" s="145"/>
      <c r="K546" s="145"/>
      <c r="L546" s="145"/>
      <c r="M546" s="145"/>
      <c r="N546" s="145"/>
      <c r="O546" s="162" t="s">
        <v>19</v>
      </c>
      <c r="P546" s="145"/>
      <c r="Q546" s="145"/>
      <c r="R546" s="145"/>
      <c r="S546" s="145"/>
      <c r="T546" s="145"/>
    </row>
    <row r="547" spans="1:20" ht="15.75" thickBot="1" x14ac:dyDescent="0.3">
      <c r="A547" s="145"/>
      <c r="B547" s="145"/>
      <c r="C547" s="162" t="s">
        <v>36</v>
      </c>
      <c r="D547" s="145"/>
      <c r="E547" s="162" t="s">
        <v>37</v>
      </c>
      <c r="F547" s="145"/>
      <c r="G547" s="162" t="s">
        <v>38</v>
      </c>
      <c r="H547" s="145"/>
      <c r="I547" s="162" t="s">
        <v>36</v>
      </c>
      <c r="J547" s="145"/>
      <c r="K547" s="162" t="s">
        <v>37</v>
      </c>
      <c r="L547" s="145"/>
      <c r="M547" s="162" t="s">
        <v>38</v>
      </c>
      <c r="N547" s="145"/>
      <c r="O547" s="162" t="s">
        <v>36</v>
      </c>
      <c r="P547" s="145"/>
      <c r="Q547" s="162" t="s">
        <v>37</v>
      </c>
      <c r="R547" s="145"/>
      <c r="S547" s="162" t="s">
        <v>38</v>
      </c>
      <c r="T547" s="145"/>
    </row>
    <row r="548" spans="1:20" ht="15.75" thickBot="1" x14ac:dyDescent="0.3">
      <c r="A548" s="144" t="s">
        <v>46</v>
      </c>
      <c r="B548" s="145"/>
      <c r="C548" s="146">
        <v>500000</v>
      </c>
      <c r="D548" s="145"/>
      <c r="E548" s="146">
        <v>0</v>
      </c>
      <c r="F548" s="145"/>
      <c r="G548" s="146"/>
      <c r="H548" s="145"/>
      <c r="I548" s="146">
        <f>SUM(K543)</f>
        <v>15287.76</v>
      </c>
      <c r="J548" s="145"/>
      <c r="K548" s="146"/>
      <c r="L548" s="145"/>
      <c r="M548" s="146"/>
      <c r="N548" s="145"/>
      <c r="O548" s="146">
        <f>SUM(Q543)</f>
        <v>76114.16</v>
      </c>
      <c r="P548" s="145"/>
      <c r="Q548" s="147"/>
      <c r="R548" s="145"/>
      <c r="S548" s="146"/>
      <c r="T548" s="145"/>
    </row>
    <row r="549" spans="1:20" ht="15.75" thickBot="1" x14ac:dyDescent="0.3">
      <c r="A549" s="144" t="s">
        <v>47</v>
      </c>
      <c r="B549" s="145"/>
      <c r="C549" s="146">
        <v>0</v>
      </c>
      <c r="D549" s="145"/>
      <c r="E549" s="146">
        <v>0</v>
      </c>
      <c r="F549" s="145"/>
      <c r="G549" s="146"/>
      <c r="H549" s="145"/>
      <c r="I549" s="146">
        <v>0</v>
      </c>
      <c r="J549" s="145"/>
      <c r="K549" s="146"/>
      <c r="L549" s="145"/>
      <c r="M549" s="146"/>
      <c r="N549" s="145"/>
      <c r="O549" s="146">
        <v>0</v>
      </c>
      <c r="P549" s="145"/>
      <c r="Q549" s="146"/>
      <c r="R549" s="145"/>
      <c r="S549" s="146"/>
      <c r="T549" s="145"/>
    </row>
    <row r="550" spans="1:20" ht="15.75" thickBot="1" x14ac:dyDescent="0.3">
      <c r="A550" s="144" t="s">
        <v>32</v>
      </c>
      <c r="B550" s="145"/>
      <c r="C550" s="146">
        <f>SUM(C548,C549)</f>
        <v>500000</v>
      </c>
      <c r="D550" s="145"/>
      <c r="E550" s="38"/>
      <c r="F550" s="38"/>
      <c r="G550" s="146"/>
      <c r="H550" s="145"/>
      <c r="I550" s="146">
        <f>SUM(I548,I549)</f>
        <v>15287.76</v>
      </c>
      <c r="J550" s="145"/>
      <c r="K550" s="147"/>
      <c r="L550" s="145"/>
      <c r="M550" s="146"/>
      <c r="N550" s="145"/>
      <c r="O550" s="146">
        <f>SUM(O548,O549)</f>
        <v>76114.16</v>
      </c>
      <c r="P550" s="145"/>
      <c r="Q550" s="147"/>
      <c r="R550" s="145"/>
      <c r="S550" s="146"/>
      <c r="T550" s="145"/>
    </row>
    <row r="551" spans="1:20" ht="15.75" thickBot="1" x14ac:dyDescent="0.3">
      <c r="A551" s="41"/>
      <c r="B551" s="41"/>
      <c r="C551" s="41"/>
      <c r="D551" s="41"/>
      <c r="E551" s="40"/>
      <c r="F551" s="40"/>
      <c r="G551" s="40"/>
      <c r="H551" s="40"/>
      <c r="I551" s="40"/>
      <c r="J551" s="40"/>
      <c r="K551" s="40"/>
      <c r="L551" s="40"/>
      <c r="M551" s="40"/>
      <c r="N551" s="109"/>
      <c r="O551" s="40"/>
      <c r="P551" s="40"/>
      <c r="Q551" s="40"/>
      <c r="R551" s="40"/>
      <c r="S551" s="40"/>
      <c r="T551" s="40"/>
    </row>
    <row r="552" spans="1:20" ht="15.75" thickBot="1" x14ac:dyDescent="0.3">
      <c r="A552" s="148" t="s">
        <v>48</v>
      </c>
      <c r="B552" s="149"/>
      <c r="C552" s="149"/>
      <c r="D552" s="150"/>
      <c r="E552" s="25"/>
      <c r="F552" s="39"/>
      <c r="G552" s="39"/>
      <c r="H552" s="39"/>
      <c r="I552" s="39"/>
      <c r="J552" s="39"/>
      <c r="K552" s="39"/>
      <c r="L552" s="39"/>
      <c r="M552" s="39"/>
      <c r="N552" s="106"/>
      <c r="O552" s="39"/>
      <c r="P552" s="39"/>
      <c r="Q552" s="39"/>
      <c r="R552" s="39"/>
      <c r="S552" s="39"/>
      <c r="T552" s="39"/>
    </row>
    <row r="553" spans="1:20" ht="15.75" thickBot="1" x14ac:dyDescent="0.3">
      <c r="A553" s="151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x14ac:dyDescent="0.2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109"/>
      <c r="O554" s="40"/>
      <c r="P554" s="40"/>
      <c r="Q554" s="40"/>
      <c r="R554" s="40"/>
      <c r="S554" s="40"/>
      <c r="T554" s="40"/>
    </row>
    <row r="555" spans="1:20" x14ac:dyDescent="0.25">
      <c r="A555" s="139" t="s">
        <v>49</v>
      </c>
      <c r="B555" s="140"/>
      <c r="C555" s="140"/>
      <c r="D555" s="140"/>
      <c r="E555" s="140"/>
      <c r="F555" s="140"/>
      <c r="G555" s="38"/>
      <c r="H555" s="38"/>
      <c r="I555" s="139" t="s">
        <v>50</v>
      </c>
      <c r="J555" s="140"/>
      <c r="K555" s="140"/>
      <c r="L555" s="140"/>
      <c r="M555" s="140"/>
      <c r="N555" s="140"/>
      <c r="O555" s="38"/>
      <c r="P555" s="38"/>
      <c r="Q555" s="139" t="s">
        <v>51</v>
      </c>
      <c r="R555" s="140"/>
      <c r="S555" s="140"/>
      <c r="T555" s="140"/>
    </row>
    <row r="556" spans="1:20" x14ac:dyDescent="0.2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O556" s="38"/>
      <c r="P556" s="38"/>
      <c r="Q556" s="38"/>
      <c r="R556" s="38"/>
      <c r="S556" s="38"/>
      <c r="T556" s="38"/>
    </row>
    <row r="557" spans="1:20" x14ac:dyDescent="0.25">
      <c r="A557" s="141"/>
      <c r="B557" s="140"/>
      <c r="C557" s="140"/>
      <c r="D557" s="140"/>
      <c r="E557" s="140"/>
      <c r="F557" s="140"/>
      <c r="G557" s="38"/>
      <c r="H557" s="38"/>
      <c r="I557" s="143"/>
      <c r="J557" s="140"/>
      <c r="K557" s="140"/>
      <c r="L557" s="140"/>
      <c r="M557" s="140"/>
      <c r="N557" s="140"/>
      <c r="O557" s="38"/>
      <c r="P557" s="38"/>
      <c r="Q557" s="143"/>
      <c r="R557" s="140"/>
      <c r="S557" s="140"/>
      <c r="T557" s="140"/>
    </row>
    <row r="558" spans="1:20" x14ac:dyDescent="0.25">
      <c r="A558" s="140"/>
      <c r="B558" s="140"/>
      <c r="C558" s="140"/>
      <c r="D558" s="140"/>
      <c r="E558" s="140"/>
      <c r="F558" s="140"/>
      <c r="G558" s="38"/>
      <c r="H558" s="38"/>
      <c r="I558" s="140"/>
      <c r="J558" s="140"/>
      <c r="K558" s="140"/>
      <c r="L558" s="140"/>
      <c r="M558" s="140"/>
      <c r="N558" s="140"/>
      <c r="O558" s="38"/>
      <c r="P558" s="38"/>
      <c r="Q558" s="140"/>
      <c r="R558" s="140"/>
      <c r="S558" s="140"/>
      <c r="T558" s="140"/>
    </row>
    <row r="559" spans="1:20" x14ac:dyDescent="0.25">
      <c r="A559" s="140"/>
      <c r="B559" s="140"/>
      <c r="C559" s="140"/>
      <c r="D559" s="140"/>
      <c r="E559" s="140"/>
      <c r="F559" s="140"/>
      <c r="G559" s="38"/>
      <c r="H559" s="38"/>
      <c r="I559" s="140"/>
      <c r="J559" s="140"/>
      <c r="K559" s="140"/>
      <c r="L559" s="140"/>
      <c r="M559" s="140"/>
      <c r="N559" s="140"/>
      <c r="O559" s="38"/>
      <c r="P559" s="38"/>
      <c r="Q559" s="140"/>
      <c r="R559" s="140"/>
      <c r="S559" s="140"/>
      <c r="T559" s="140"/>
    </row>
    <row r="560" spans="1:20" ht="15.75" thickBot="1" x14ac:dyDescent="0.3">
      <c r="A560" s="142"/>
      <c r="B560" s="142"/>
      <c r="C560" s="142"/>
      <c r="D560" s="142"/>
      <c r="E560" s="142"/>
      <c r="F560" s="142"/>
      <c r="G560" s="38"/>
      <c r="H560" s="38"/>
      <c r="I560" s="142"/>
      <c r="J560" s="142"/>
      <c r="K560" s="142"/>
      <c r="L560" s="142"/>
      <c r="M560" s="142"/>
      <c r="N560" s="142"/>
      <c r="O560" s="38"/>
      <c r="P560" s="38"/>
      <c r="Q560" s="142"/>
      <c r="R560" s="142"/>
      <c r="S560" s="142"/>
      <c r="T560" s="142"/>
    </row>
    <row r="561" spans="1:20" x14ac:dyDescent="0.25">
      <c r="A561" s="136" t="s">
        <v>90</v>
      </c>
      <c r="B561" s="137"/>
      <c r="C561" s="137"/>
      <c r="D561" s="137"/>
      <c r="E561" s="137"/>
      <c r="F561" s="137"/>
      <c r="G561" s="38"/>
      <c r="H561" s="38"/>
      <c r="I561" s="138" t="s">
        <v>57</v>
      </c>
      <c r="J561" s="137"/>
      <c r="K561" s="137"/>
      <c r="L561" s="137"/>
      <c r="M561" s="137"/>
      <c r="N561" s="137"/>
      <c r="O561" s="38"/>
      <c r="P561" s="38"/>
      <c r="Q561" s="138" t="s">
        <v>76</v>
      </c>
      <c r="R561" s="137"/>
      <c r="S561" s="137"/>
      <c r="T561" s="137"/>
    </row>
    <row r="562" spans="1:20" x14ac:dyDescent="0.25">
      <c r="A562" s="135" t="s">
        <v>41</v>
      </c>
      <c r="B562" s="135"/>
      <c r="C562" s="135"/>
      <c r="D562" s="135"/>
      <c r="E562" s="135"/>
      <c r="F562" s="135"/>
      <c r="G562" s="38"/>
      <c r="H562" s="38"/>
      <c r="I562" s="135" t="s">
        <v>59</v>
      </c>
      <c r="J562" s="135"/>
      <c r="K562" s="135"/>
      <c r="L562" s="135"/>
      <c r="M562" s="135"/>
      <c r="N562" s="135"/>
      <c r="O562" s="38"/>
      <c r="P562" s="38"/>
      <c r="Q562" s="135" t="s">
        <v>60</v>
      </c>
      <c r="R562" s="135"/>
      <c r="S562" s="135"/>
      <c r="T562" s="135"/>
    </row>
    <row r="563" spans="1:20" x14ac:dyDescent="0.25">
      <c r="A563" s="38"/>
      <c r="B563" s="38"/>
      <c r="C563" s="38"/>
      <c r="D563" s="38"/>
      <c r="E563" s="38"/>
      <c r="F563" s="38"/>
      <c r="G563" s="38"/>
      <c r="H563" s="38"/>
      <c r="I563" s="135" t="s">
        <v>61</v>
      </c>
      <c r="J563" s="135"/>
      <c r="K563" s="135"/>
      <c r="L563" s="135"/>
      <c r="M563" s="135"/>
      <c r="N563" s="135"/>
      <c r="O563" s="38"/>
      <c r="P563" s="38"/>
      <c r="Q563" s="135" t="s">
        <v>61</v>
      </c>
      <c r="R563" s="135"/>
      <c r="S563" s="135"/>
      <c r="T563" s="135"/>
    </row>
    <row r="564" spans="1:20" x14ac:dyDescent="0.25">
      <c r="A564" s="38"/>
      <c r="B564" s="38"/>
      <c r="C564" s="38"/>
      <c r="D564" s="38"/>
      <c r="E564" s="38"/>
      <c r="F564" s="38"/>
      <c r="G564" s="38"/>
      <c r="H564" s="38"/>
      <c r="I564" s="139" t="s">
        <v>52</v>
      </c>
      <c r="J564" s="140"/>
      <c r="K564" s="140"/>
      <c r="L564" s="140"/>
      <c r="M564" s="140"/>
      <c r="N564" s="140"/>
      <c r="O564" s="38"/>
      <c r="P564" s="38"/>
      <c r="Q564" s="38"/>
      <c r="R564" s="38"/>
      <c r="S564" s="38"/>
      <c r="T564" s="38"/>
    </row>
    <row r="565" spans="1:20" x14ac:dyDescent="0.25">
      <c r="A565" s="139" t="s">
        <v>53</v>
      </c>
      <c r="B565" s="140"/>
      <c r="C565" s="140"/>
      <c r="D565" s="140"/>
      <c r="E565" s="140"/>
      <c r="F565" s="140"/>
      <c r="G565" s="38"/>
      <c r="H565" s="38"/>
      <c r="I565" s="139" t="s">
        <v>54</v>
      </c>
      <c r="J565" s="140"/>
      <c r="K565" s="140"/>
      <c r="L565" s="140"/>
      <c r="M565" s="140"/>
      <c r="N565" s="140"/>
      <c r="O565" s="38"/>
      <c r="P565" s="38"/>
      <c r="Q565" s="139" t="s">
        <v>55</v>
      </c>
      <c r="R565" s="140"/>
      <c r="S565" s="140"/>
      <c r="T565" s="140"/>
    </row>
    <row r="566" spans="1:20" x14ac:dyDescent="0.25">
      <c r="A566" s="141"/>
      <c r="B566" s="140"/>
      <c r="C566" s="140"/>
      <c r="D566" s="140"/>
      <c r="E566" s="140"/>
      <c r="F566" s="140"/>
      <c r="G566" s="38"/>
      <c r="H566" s="38"/>
      <c r="I566" s="143"/>
      <c r="J566" s="140"/>
      <c r="K566" s="140"/>
      <c r="L566" s="140"/>
      <c r="M566" s="140"/>
      <c r="N566" s="140"/>
      <c r="O566" s="38"/>
      <c r="P566" s="38"/>
      <c r="Q566" s="143"/>
      <c r="R566" s="140"/>
      <c r="S566" s="140"/>
      <c r="T566" s="140"/>
    </row>
    <row r="567" spans="1:20" x14ac:dyDescent="0.25">
      <c r="A567" s="140"/>
      <c r="B567" s="140"/>
      <c r="C567" s="140"/>
      <c r="D567" s="140"/>
      <c r="E567" s="140"/>
      <c r="F567" s="140"/>
      <c r="G567" s="38"/>
      <c r="H567" s="38"/>
      <c r="I567" s="140"/>
      <c r="J567" s="140"/>
      <c r="K567" s="140"/>
      <c r="L567" s="140"/>
      <c r="M567" s="140"/>
      <c r="N567" s="140"/>
      <c r="O567" s="38"/>
      <c r="P567" s="38"/>
      <c r="Q567" s="140"/>
      <c r="R567" s="140"/>
      <c r="S567" s="140"/>
      <c r="T567" s="140"/>
    </row>
    <row r="568" spans="1:20" x14ac:dyDescent="0.25">
      <c r="A568" s="140"/>
      <c r="B568" s="140"/>
      <c r="C568" s="140"/>
      <c r="D568" s="140"/>
      <c r="E568" s="140"/>
      <c r="F568" s="140"/>
      <c r="G568" s="38"/>
      <c r="H568" s="38"/>
      <c r="I568" s="140"/>
      <c r="J568" s="140"/>
      <c r="K568" s="140"/>
      <c r="L568" s="140"/>
      <c r="M568" s="140"/>
      <c r="N568" s="140"/>
      <c r="O568" s="38"/>
      <c r="P568" s="38"/>
      <c r="Q568" s="140"/>
      <c r="R568" s="140"/>
      <c r="S568" s="140"/>
      <c r="T568" s="140"/>
    </row>
    <row r="569" spans="1:20" ht="15.75" thickBot="1" x14ac:dyDescent="0.3">
      <c r="A569" s="142"/>
      <c r="B569" s="142"/>
      <c r="C569" s="142"/>
      <c r="D569" s="142"/>
      <c r="E569" s="142"/>
      <c r="F569" s="142"/>
      <c r="G569" s="38"/>
      <c r="H569" s="38"/>
      <c r="I569" s="142"/>
      <c r="J569" s="142"/>
      <c r="K569" s="142"/>
      <c r="L569" s="142"/>
      <c r="M569" s="142"/>
      <c r="N569" s="142"/>
      <c r="O569" s="38"/>
      <c r="P569" s="38"/>
      <c r="Q569" s="142"/>
      <c r="R569" s="142"/>
      <c r="S569" s="142"/>
      <c r="T569" s="142"/>
    </row>
    <row r="570" spans="1:20" x14ac:dyDescent="0.25">
      <c r="A570" s="136" t="s">
        <v>62</v>
      </c>
      <c r="B570" s="137"/>
      <c r="C570" s="137"/>
      <c r="D570" s="137"/>
      <c r="E570" s="137"/>
      <c r="F570" s="137"/>
      <c r="G570" s="38"/>
      <c r="H570" s="38"/>
      <c r="I570" s="136" t="s">
        <v>63</v>
      </c>
      <c r="J570" s="137"/>
      <c r="K570" s="137"/>
      <c r="L570" s="137"/>
      <c r="M570" s="137"/>
      <c r="N570" s="137"/>
      <c r="O570" s="38"/>
      <c r="P570" s="38"/>
      <c r="Q570" s="136" t="s">
        <v>64</v>
      </c>
      <c r="R570" s="137"/>
      <c r="S570" s="137"/>
      <c r="T570" s="137"/>
    </row>
    <row r="571" spans="1:20" x14ac:dyDescent="0.25">
      <c r="A571" s="135" t="s">
        <v>65</v>
      </c>
      <c r="B571" s="135"/>
      <c r="C571" s="135"/>
      <c r="D571" s="135"/>
      <c r="E571" s="135"/>
      <c r="F571" s="135"/>
      <c r="G571" s="38"/>
      <c r="H571" s="38"/>
      <c r="I571" s="135" t="s">
        <v>66</v>
      </c>
      <c r="J571" s="135"/>
      <c r="K571" s="135"/>
      <c r="L571" s="135"/>
      <c r="M571" s="135"/>
      <c r="N571" s="135"/>
      <c r="O571" s="38"/>
      <c r="P571" s="38"/>
      <c r="Q571" s="135" t="s">
        <v>67</v>
      </c>
      <c r="R571" s="135"/>
      <c r="S571" s="135"/>
      <c r="T571" s="135"/>
    </row>
    <row r="572" spans="1:20" x14ac:dyDescent="0.25">
      <c r="A572" s="135" t="s">
        <v>68</v>
      </c>
      <c r="B572" s="135"/>
      <c r="C572" s="135"/>
      <c r="D572" s="135"/>
      <c r="E572" s="135"/>
      <c r="F572" s="135"/>
      <c r="G572" s="38"/>
      <c r="H572" s="38"/>
      <c r="I572" s="135" t="s">
        <v>69</v>
      </c>
      <c r="J572" s="135"/>
      <c r="K572" s="135"/>
      <c r="L572" s="135"/>
      <c r="M572" s="135"/>
      <c r="N572" s="135"/>
      <c r="O572" s="38"/>
      <c r="P572" s="38"/>
      <c r="Q572" s="135" t="s">
        <v>70</v>
      </c>
      <c r="R572" s="135"/>
      <c r="S572" s="135"/>
      <c r="T572" s="135"/>
    </row>
    <row r="573" spans="1:20" x14ac:dyDescent="0.25">
      <c r="A573" s="227" t="s">
        <v>56</v>
      </c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</row>
    <row r="575" spans="1:20" x14ac:dyDescent="0.2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O575" s="38"/>
      <c r="P575" s="38"/>
      <c r="Q575" s="38"/>
      <c r="R575" s="38"/>
      <c r="S575" s="38"/>
      <c r="T575" s="38"/>
    </row>
    <row r="576" spans="1:20" s="52" customFormat="1" x14ac:dyDescent="0.25">
      <c r="N576" s="102"/>
    </row>
    <row r="577" spans="1:20" s="52" customFormat="1" x14ac:dyDescent="0.25">
      <c r="N577" s="102"/>
    </row>
    <row r="578" spans="1:20" x14ac:dyDescent="0.2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O578" s="38"/>
      <c r="P578" s="38"/>
      <c r="Q578" s="38"/>
      <c r="R578" s="38"/>
      <c r="S578" s="38"/>
      <c r="T578" s="38"/>
    </row>
    <row r="580" spans="1:20" ht="26.25" x14ac:dyDescent="0.4">
      <c r="A580" s="208" t="s">
        <v>0</v>
      </c>
      <c r="B580" s="140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</row>
    <row r="581" spans="1:20" ht="15.75" thickBot="1" x14ac:dyDescent="0.3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105"/>
      <c r="O581" s="43"/>
      <c r="P581" s="43"/>
      <c r="Q581" s="43"/>
      <c r="R581" s="43"/>
      <c r="S581" s="43"/>
      <c r="T581" s="43"/>
    </row>
    <row r="582" spans="1:20" ht="15" customHeight="1" x14ac:dyDescent="0.25">
      <c r="A582" s="209" t="s">
        <v>1</v>
      </c>
      <c r="B582" s="210"/>
      <c r="C582" s="210"/>
      <c r="D582" s="210"/>
      <c r="E582" s="210"/>
      <c r="F582" s="211" t="s">
        <v>131</v>
      </c>
      <c r="G582" s="211"/>
      <c r="H582" s="211"/>
      <c r="I582" s="211"/>
      <c r="J582" s="211"/>
      <c r="K582" s="211"/>
      <c r="L582" s="211"/>
      <c r="M582" s="211"/>
      <c r="N582" s="211"/>
      <c r="O582" s="211"/>
      <c r="P582" s="211"/>
      <c r="Q582" s="211"/>
      <c r="R582" s="211"/>
      <c r="S582" s="211"/>
      <c r="T582" s="212"/>
    </row>
    <row r="583" spans="1:20" x14ac:dyDescent="0.25">
      <c r="A583" s="194" t="s">
        <v>2</v>
      </c>
      <c r="B583" s="195"/>
      <c r="C583" s="195"/>
      <c r="D583" s="195"/>
      <c r="E583" s="195"/>
      <c r="F583" s="213" t="s">
        <v>75</v>
      </c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3"/>
      <c r="R583" s="213"/>
      <c r="S583" s="213"/>
      <c r="T583" s="214"/>
    </row>
    <row r="584" spans="1:20" x14ac:dyDescent="0.25">
      <c r="A584" s="194" t="s">
        <v>3</v>
      </c>
      <c r="B584" s="195"/>
      <c r="C584" s="195"/>
      <c r="D584" s="195"/>
      <c r="E584" s="195"/>
      <c r="F584" s="215" t="s">
        <v>4</v>
      </c>
      <c r="G584" s="215"/>
      <c r="H584" s="215"/>
      <c r="I584" s="215"/>
      <c r="J584" s="215"/>
      <c r="K584" s="215"/>
      <c r="L584" s="215"/>
      <c r="M584" s="215"/>
      <c r="N584" s="215"/>
      <c r="O584" s="215"/>
      <c r="P584" s="215"/>
      <c r="Q584" s="215"/>
      <c r="R584" s="215"/>
      <c r="S584" s="215"/>
      <c r="T584" s="216"/>
    </row>
    <row r="585" spans="1:20" x14ac:dyDescent="0.25">
      <c r="A585" s="194" t="s">
        <v>5</v>
      </c>
      <c r="B585" s="195"/>
      <c r="C585" s="195"/>
      <c r="D585" s="195"/>
      <c r="E585" s="195"/>
      <c r="F585" s="215" t="s">
        <v>6</v>
      </c>
      <c r="G585" s="215"/>
      <c r="H585" s="215"/>
      <c r="I585" s="215"/>
      <c r="J585" s="215"/>
      <c r="K585" s="215"/>
      <c r="L585" s="215"/>
      <c r="M585" s="215"/>
      <c r="N585" s="215"/>
      <c r="O585" s="215"/>
      <c r="P585" s="215"/>
      <c r="Q585" s="215"/>
      <c r="R585" s="215"/>
      <c r="S585" s="215"/>
      <c r="T585" s="216"/>
    </row>
    <row r="586" spans="1:20" x14ac:dyDescent="0.25">
      <c r="A586" s="194" t="s">
        <v>7</v>
      </c>
      <c r="B586" s="195"/>
      <c r="C586" s="195"/>
      <c r="D586" s="195"/>
      <c r="E586" s="195"/>
      <c r="F586" s="217" t="s">
        <v>8</v>
      </c>
      <c r="G586" s="215"/>
      <c r="H586" s="218">
        <v>500000</v>
      </c>
      <c r="I586" s="219"/>
      <c r="J586" s="219"/>
      <c r="K586" s="219"/>
      <c r="L586" s="219"/>
      <c r="M586" s="45" t="s">
        <v>9</v>
      </c>
      <c r="N586" s="220">
        <v>0</v>
      </c>
      <c r="O586" s="215"/>
      <c r="P586" s="215"/>
      <c r="Q586" s="217" t="s">
        <v>10</v>
      </c>
      <c r="R586" s="217"/>
      <c r="S586" s="217"/>
      <c r="T586" s="221"/>
    </row>
    <row r="587" spans="1:20" x14ac:dyDescent="0.25">
      <c r="A587" s="194" t="s">
        <v>11</v>
      </c>
      <c r="B587" s="195"/>
      <c r="C587" s="195"/>
      <c r="D587" s="195"/>
      <c r="E587" s="195"/>
      <c r="F587" s="217" t="s">
        <v>8</v>
      </c>
      <c r="G587" s="215"/>
      <c r="H587" s="222">
        <v>500000</v>
      </c>
      <c r="I587" s="223"/>
      <c r="J587" s="223"/>
      <c r="K587" s="223"/>
      <c r="L587" s="223"/>
      <c r="M587" s="45" t="s">
        <v>9</v>
      </c>
      <c r="N587" s="224">
        <v>0</v>
      </c>
      <c r="O587" s="215"/>
      <c r="P587" s="215"/>
      <c r="Q587" s="225">
        <v>0</v>
      </c>
      <c r="R587" s="225"/>
      <c r="S587" s="225"/>
      <c r="T587" s="226"/>
    </row>
    <row r="588" spans="1:20" x14ac:dyDescent="0.25">
      <c r="A588" s="194" t="s">
        <v>12</v>
      </c>
      <c r="B588" s="195"/>
      <c r="C588" s="195"/>
      <c r="D588" s="195"/>
      <c r="E588" s="195"/>
      <c r="F588" s="196" t="s">
        <v>110</v>
      </c>
      <c r="G588" s="196"/>
      <c r="H588" s="196"/>
      <c r="I588" s="196"/>
      <c r="J588" s="196"/>
      <c r="K588" s="196"/>
      <c r="L588" s="196"/>
      <c r="M588" s="196"/>
      <c r="N588" s="196"/>
      <c r="O588" s="196"/>
      <c r="P588" s="196"/>
      <c r="Q588" s="196"/>
      <c r="R588" s="196"/>
      <c r="S588" s="196"/>
      <c r="T588" s="197"/>
    </row>
    <row r="589" spans="1:20" ht="15.75" thickBot="1" x14ac:dyDescent="0.3">
      <c r="A589" s="198" t="s">
        <v>13</v>
      </c>
      <c r="B589" s="199"/>
      <c r="C589" s="199"/>
      <c r="D589" s="199"/>
      <c r="E589" s="199"/>
      <c r="F589" s="200" t="s">
        <v>89</v>
      </c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1"/>
    </row>
    <row r="590" spans="1:20" ht="15.75" thickBot="1" x14ac:dyDescent="0.3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106"/>
      <c r="O590" s="39"/>
      <c r="P590" s="39"/>
      <c r="Q590" s="39"/>
      <c r="R590" s="39"/>
      <c r="S590" s="39"/>
      <c r="T590" s="39"/>
    </row>
    <row r="591" spans="1:20" ht="15.75" thickBot="1" x14ac:dyDescent="0.3">
      <c r="A591" s="162" t="s">
        <v>14</v>
      </c>
      <c r="B591" s="145"/>
      <c r="C591" s="145"/>
      <c r="D591" s="162" t="s">
        <v>15</v>
      </c>
      <c r="E591" s="145"/>
      <c r="F591" s="162" t="s">
        <v>16</v>
      </c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</row>
    <row r="592" spans="1:20" ht="15.75" thickBot="1" x14ac:dyDescent="0.3">
      <c r="A592" s="145"/>
      <c r="B592" s="145"/>
      <c r="C592" s="145"/>
      <c r="D592" s="145"/>
      <c r="E592" s="145"/>
      <c r="F592" s="164" t="s">
        <v>17</v>
      </c>
      <c r="G592" s="145"/>
      <c r="H592" s="162" t="s">
        <v>18</v>
      </c>
      <c r="I592" s="145"/>
      <c r="J592" s="145"/>
      <c r="K592" s="145"/>
      <c r="L592" s="145"/>
      <c r="M592" s="145"/>
      <c r="N592" s="162" t="s">
        <v>19</v>
      </c>
      <c r="O592" s="145"/>
      <c r="P592" s="145"/>
      <c r="Q592" s="145"/>
      <c r="R592" s="145"/>
      <c r="S592" s="145"/>
      <c r="T592" s="145"/>
    </row>
    <row r="593" spans="1:28" ht="15.75" thickBot="1" x14ac:dyDescent="0.3">
      <c r="A593" s="145"/>
      <c r="B593" s="145"/>
      <c r="C593" s="145"/>
      <c r="D593" s="145"/>
      <c r="E593" s="145"/>
      <c r="F593" s="145"/>
      <c r="G593" s="145"/>
      <c r="H593" s="162" t="s">
        <v>20</v>
      </c>
      <c r="I593" s="145"/>
      <c r="J593" s="145"/>
      <c r="K593" s="162" t="s">
        <v>21</v>
      </c>
      <c r="L593" s="145"/>
      <c r="M593" s="145"/>
      <c r="N593" s="162" t="s">
        <v>20</v>
      </c>
      <c r="O593" s="145"/>
      <c r="P593" s="145"/>
      <c r="Q593" s="162" t="s">
        <v>21</v>
      </c>
      <c r="R593" s="145"/>
      <c r="S593" s="145"/>
      <c r="T593" s="164" t="s">
        <v>22</v>
      </c>
      <c r="U593" s="233" t="s">
        <v>120</v>
      </c>
      <c r="V593" s="234"/>
      <c r="W593" s="233" t="s">
        <v>121</v>
      </c>
      <c r="X593" s="234"/>
      <c r="Y593" s="233" t="s">
        <v>122</v>
      </c>
      <c r="Z593" s="234"/>
      <c r="AA593" s="112"/>
      <c r="AB593" s="112"/>
    </row>
    <row r="594" spans="1:28" ht="15.75" thickBot="1" x14ac:dyDescent="0.3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233"/>
      <c r="V594" s="234"/>
      <c r="W594" s="233"/>
      <c r="X594" s="234"/>
      <c r="Y594" s="233"/>
      <c r="Z594" s="234"/>
      <c r="AA594" s="112"/>
      <c r="AB594" s="112"/>
    </row>
    <row r="595" spans="1:28" x14ac:dyDescent="0.25">
      <c r="A595" s="202" t="s">
        <v>23</v>
      </c>
      <c r="B595" s="203"/>
      <c r="C595" s="204"/>
      <c r="D595" s="205"/>
      <c r="E595" s="206"/>
      <c r="F595" s="205"/>
      <c r="G595" s="206"/>
      <c r="H595" s="205"/>
      <c r="I595" s="207"/>
      <c r="J595" s="206"/>
      <c r="K595" s="205"/>
      <c r="L595" s="207"/>
      <c r="M595" s="206"/>
      <c r="N595" s="205"/>
      <c r="O595" s="207"/>
      <c r="P595" s="206"/>
      <c r="Q595" s="205"/>
      <c r="R595" s="207"/>
      <c r="S595" s="206"/>
      <c r="T595" s="44"/>
      <c r="U595" s="112"/>
      <c r="V595" s="112"/>
      <c r="W595" s="112"/>
      <c r="X595" s="112"/>
      <c r="Y595" s="112"/>
      <c r="Z595" s="112"/>
      <c r="AA595" s="112"/>
      <c r="AB595" s="112"/>
    </row>
    <row r="596" spans="1:28" x14ac:dyDescent="0.25">
      <c r="A596" s="152" t="s">
        <v>24</v>
      </c>
      <c r="B596" s="140"/>
      <c r="C596" s="154"/>
      <c r="D596" s="178" t="s">
        <v>25</v>
      </c>
      <c r="E596" s="190"/>
      <c r="F596" s="183">
        <v>531</v>
      </c>
      <c r="G596" s="190"/>
      <c r="H596" s="183">
        <v>531</v>
      </c>
      <c r="I596" s="193"/>
      <c r="J596" s="190"/>
      <c r="K596" s="183">
        <v>531</v>
      </c>
      <c r="L596" s="193"/>
      <c r="M596" s="190"/>
      <c r="N596" s="183">
        <v>531</v>
      </c>
      <c r="O596" s="193"/>
      <c r="P596" s="190"/>
      <c r="Q596" s="183">
        <v>531</v>
      </c>
      <c r="R596" s="193"/>
      <c r="S596" s="190"/>
      <c r="T596" s="6">
        <v>100</v>
      </c>
      <c r="U596" s="73"/>
      <c r="V596" s="112"/>
      <c r="W596" s="112"/>
      <c r="X596" s="112"/>
      <c r="Y596" s="75"/>
      <c r="Z596" s="112"/>
      <c r="AA596" s="112"/>
      <c r="AB596" s="112"/>
    </row>
    <row r="597" spans="1:28" x14ac:dyDescent="0.25">
      <c r="A597" s="152" t="s">
        <v>26</v>
      </c>
      <c r="B597" s="140"/>
      <c r="C597" s="154"/>
      <c r="D597" s="178" t="s">
        <v>27</v>
      </c>
      <c r="E597" s="190"/>
      <c r="F597" s="180">
        <v>132</v>
      </c>
      <c r="G597" s="190"/>
      <c r="H597" s="180">
        <v>132</v>
      </c>
      <c r="I597" s="193"/>
      <c r="J597" s="190"/>
      <c r="K597" s="180">
        <v>132</v>
      </c>
      <c r="L597" s="193"/>
      <c r="M597" s="190"/>
      <c r="N597" s="180">
        <v>132</v>
      </c>
      <c r="O597" s="193"/>
      <c r="P597" s="190"/>
      <c r="Q597" s="180">
        <v>132</v>
      </c>
      <c r="R597" s="193"/>
      <c r="S597" s="190"/>
      <c r="T597" s="6">
        <v>100</v>
      </c>
      <c r="U597" s="73"/>
      <c r="V597" s="112"/>
      <c r="W597" s="112"/>
      <c r="X597" s="74"/>
      <c r="Y597" s="75"/>
      <c r="Z597" s="74"/>
      <c r="AA597" s="112"/>
      <c r="AB597" s="112"/>
    </row>
    <row r="598" spans="1:28" x14ac:dyDescent="0.25">
      <c r="A598" s="152" t="s">
        <v>28</v>
      </c>
      <c r="B598" s="140"/>
      <c r="C598" s="154"/>
      <c r="D598" s="178" t="s">
        <v>27</v>
      </c>
      <c r="E598" s="190"/>
      <c r="F598" s="180">
        <v>6864</v>
      </c>
      <c r="G598" s="190"/>
      <c r="H598" s="180">
        <v>528</v>
      </c>
      <c r="I598" s="193"/>
      <c r="J598" s="190"/>
      <c r="K598" s="180">
        <v>528</v>
      </c>
      <c r="L598" s="193"/>
      <c r="M598" s="190"/>
      <c r="N598" s="180">
        <v>4620</v>
      </c>
      <c r="O598" s="193"/>
      <c r="P598" s="190"/>
      <c r="Q598" s="180">
        <v>4620</v>
      </c>
      <c r="R598" s="193"/>
      <c r="S598" s="190"/>
      <c r="T598" s="47">
        <v>67.307689999999994</v>
      </c>
      <c r="U598" s="73">
        <f>+H598+N516</f>
        <v>4620</v>
      </c>
      <c r="V598" s="74">
        <f>+N598-U598</f>
        <v>0</v>
      </c>
      <c r="W598" s="74">
        <f>+K598+Q516</f>
        <v>4620</v>
      </c>
      <c r="X598" s="74">
        <f>+Q598-W598</f>
        <v>0</v>
      </c>
      <c r="Y598" s="116">
        <f>+W598/F598</f>
        <v>0.67307692307692313</v>
      </c>
      <c r="Z598" s="118">
        <f>+(T598/100)</f>
        <v>0.67307689999999998</v>
      </c>
      <c r="AA598" s="119">
        <f>+Y598-Z598</f>
        <v>2.3076923150178175E-8</v>
      </c>
      <c r="AB598" s="118"/>
    </row>
    <row r="599" spans="1:28" x14ac:dyDescent="0.25">
      <c r="A599" s="186" t="s">
        <v>29</v>
      </c>
      <c r="B599" s="187"/>
      <c r="C599" s="188"/>
      <c r="D599" s="189"/>
      <c r="E599" s="190"/>
      <c r="F599" s="189"/>
      <c r="G599" s="190"/>
      <c r="H599" s="189"/>
      <c r="I599" s="191"/>
      <c r="J599" s="190"/>
      <c r="K599" s="189"/>
      <c r="L599" s="191"/>
      <c r="M599" s="190"/>
      <c r="N599" s="189"/>
      <c r="O599" s="191"/>
      <c r="P599" s="190"/>
      <c r="Q599" s="189"/>
      <c r="R599" s="191"/>
      <c r="S599" s="190"/>
      <c r="T599" s="7"/>
      <c r="U599" s="73"/>
      <c r="V599" s="74"/>
      <c r="W599" s="74"/>
      <c r="X599" s="78"/>
      <c r="Y599" s="75"/>
      <c r="Z599" s="112"/>
      <c r="AA599" s="112"/>
      <c r="AB599" s="112"/>
    </row>
    <row r="600" spans="1:28" x14ac:dyDescent="0.25">
      <c r="A600" s="152" t="s">
        <v>30</v>
      </c>
      <c r="B600" s="140"/>
      <c r="C600" s="154"/>
      <c r="D600" s="178" t="s">
        <v>27</v>
      </c>
      <c r="E600" s="190"/>
      <c r="F600" s="183" t="s">
        <v>91</v>
      </c>
      <c r="G600" s="190"/>
      <c r="H600" s="183" t="s">
        <v>91</v>
      </c>
      <c r="I600" s="193"/>
      <c r="J600" s="190"/>
      <c r="K600" s="183">
        <v>0</v>
      </c>
      <c r="L600" s="193"/>
      <c r="M600" s="190"/>
      <c r="N600" s="183">
        <v>0</v>
      </c>
      <c r="O600" s="193"/>
      <c r="P600" s="190"/>
      <c r="Q600" s="183">
        <v>0</v>
      </c>
      <c r="R600" s="193"/>
      <c r="S600" s="190"/>
      <c r="T600" s="6">
        <v>0</v>
      </c>
      <c r="U600" s="73"/>
      <c r="V600" s="74"/>
      <c r="W600" s="74"/>
      <c r="X600" s="74"/>
      <c r="Y600" s="116"/>
      <c r="Z600" s="117"/>
      <c r="AA600" s="112"/>
      <c r="AB600" s="112"/>
    </row>
    <row r="601" spans="1:28" x14ac:dyDescent="0.25">
      <c r="A601" s="157" t="s">
        <v>84</v>
      </c>
      <c r="B601" s="140"/>
      <c r="C601" s="154"/>
      <c r="D601" s="178" t="s">
        <v>83</v>
      </c>
      <c r="E601" s="190"/>
      <c r="F601" s="183" t="s">
        <v>91</v>
      </c>
      <c r="G601" s="190"/>
      <c r="H601" s="183" t="s">
        <v>91</v>
      </c>
      <c r="I601" s="193"/>
      <c r="J601" s="190"/>
      <c r="K601" s="183">
        <v>0</v>
      </c>
      <c r="L601" s="193"/>
      <c r="M601" s="190"/>
      <c r="N601" s="183">
        <v>0</v>
      </c>
      <c r="O601" s="193"/>
      <c r="P601" s="190"/>
      <c r="Q601" s="183">
        <v>0</v>
      </c>
      <c r="R601" s="193"/>
      <c r="S601" s="190"/>
      <c r="T601" s="6">
        <v>0</v>
      </c>
      <c r="U601" s="73"/>
      <c r="V601" s="74"/>
      <c r="W601" s="74"/>
      <c r="X601" s="74"/>
      <c r="Y601" s="116"/>
      <c r="Z601" s="117"/>
      <c r="AA601" s="112"/>
      <c r="AB601" s="112"/>
    </row>
    <row r="602" spans="1:28" x14ac:dyDescent="0.25">
      <c r="A602" s="157" t="s">
        <v>31</v>
      </c>
      <c r="B602" s="176"/>
      <c r="C602" s="177"/>
      <c r="D602" s="178" t="s">
        <v>27</v>
      </c>
      <c r="E602" s="179"/>
      <c r="F602" s="180" t="s">
        <v>91</v>
      </c>
      <c r="G602" s="181"/>
      <c r="H602" s="180" t="s">
        <v>91</v>
      </c>
      <c r="I602" s="182"/>
      <c r="J602" s="181"/>
      <c r="K602" s="183">
        <v>0</v>
      </c>
      <c r="L602" s="184"/>
      <c r="M602" s="185"/>
      <c r="N602" s="183">
        <v>0</v>
      </c>
      <c r="O602" s="184"/>
      <c r="P602" s="185"/>
      <c r="Q602" s="183">
        <v>0</v>
      </c>
      <c r="R602" s="184"/>
      <c r="S602" s="185"/>
      <c r="T602" s="6">
        <v>0</v>
      </c>
      <c r="U602" s="73"/>
      <c r="V602" s="74"/>
      <c r="W602" s="74"/>
      <c r="X602" s="74"/>
      <c r="Y602" s="116"/>
      <c r="Z602" s="117"/>
      <c r="AA602" s="112"/>
      <c r="AB602" s="112"/>
    </row>
    <row r="603" spans="1:28" x14ac:dyDescent="0.25">
      <c r="A603" s="186" t="s">
        <v>85</v>
      </c>
      <c r="B603" s="187"/>
      <c r="C603" s="188"/>
      <c r="D603" s="189"/>
      <c r="E603" s="190"/>
      <c r="F603" s="189"/>
      <c r="G603" s="190"/>
      <c r="H603" s="189"/>
      <c r="I603" s="191"/>
      <c r="J603" s="190"/>
      <c r="K603" s="189"/>
      <c r="L603" s="191"/>
      <c r="M603" s="190"/>
      <c r="N603" s="189"/>
      <c r="O603" s="191"/>
      <c r="P603" s="190"/>
      <c r="Q603" s="189"/>
      <c r="R603" s="191"/>
      <c r="S603" s="190"/>
      <c r="T603" s="7"/>
      <c r="U603" s="73"/>
      <c r="V603" s="74"/>
      <c r="W603" s="74"/>
      <c r="X603" s="78"/>
      <c r="Y603" s="75"/>
      <c r="Z603" s="112"/>
      <c r="AA603" s="112"/>
      <c r="AB603" s="112"/>
    </row>
    <row r="604" spans="1:28" ht="15.75" thickBot="1" x14ac:dyDescent="0.3">
      <c r="A604" s="157" t="s">
        <v>86</v>
      </c>
      <c r="B604" s="140"/>
      <c r="C604" s="154"/>
      <c r="D604" s="192" t="s">
        <v>87</v>
      </c>
      <c r="E604" s="190"/>
      <c r="F604" s="180">
        <v>19</v>
      </c>
      <c r="G604" s="190"/>
      <c r="H604" s="180">
        <v>2</v>
      </c>
      <c r="I604" s="193"/>
      <c r="J604" s="190"/>
      <c r="K604" s="180">
        <v>4</v>
      </c>
      <c r="L604" s="193"/>
      <c r="M604" s="190"/>
      <c r="N604" s="180">
        <v>11</v>
      </c>
      <c r="O604" s="193"/>
      <c r="P604" s="190"/>
      <c r="Q604" s="180">
        <v>17</v>
      </c>
      <c r="R604" s="193"/>
      <c r="S604" s="190"/>
      <c r="T604" s="6">
        <v>89.473680000000002</v>
      </c>
      <c r="U604" s="73">
        <f>+H604+N522</f>
        <v>11</v>
      </c>
      <c r="V604" s="74">
        <f>+N604-U604</f>
        <v>0</v>
      </c>
      <c r="W604" s="74">
        <f>+K604+Q522</f>
        <v>17</v>
      </c>
      <c r="X604" s="74">
        <f>+Q604-W604</f>
        <v>0</v>
      </c>
      <c r="Y604" s="116">
        <f>+W604/F604</f>
        <v>0.89473684210526316</v>
      </c>
      <c r="Z604" s="118">
        <f>+(T604/100)</f>
        <v>0.8947368</v>
      </c>
      <c r="AA604" s="119">
        <f>+Y604-Z604</f>
        <v>4.2105263164948781E-8</v>
      </c>
      <c r="AB604" s="118"/>
    </row>
    <row r="605" spans="1:28" ht="15.75" thickBot="1" x14ac:dyDescent="0.3">
      <c r="A605" s="163" t="s">
        <v>32</v>
      </c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12"/>
      <c r="V605" s="112"/>
      <c r="W605" s="112"/>
      <c r="X605" s="112"/>
      <c r="Y605" s="112"/>
      <c r="Z605" s="112"/>
      <c r="AA605" s="112"/>
      <c r="AB605" s="112"/>
    </row>
    <row r="606" spans="1:28" ht="15.75" thickBot="1" x14ac:dyDescent="0.3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107"/>
      <c r="O606" s="41"/>
      <c r="P606" s="41"/>
      <c r="Q606" s="41"/>
      <c r="R606" s="41"/>
      <c r="S606" s="41"/>
      <c r="T606" s="41"/>
      <c r="U606" s="112"/>
      <c r="V606" s="112"/>
      <c r="W606" s="112"/>
      <c r="X606" s="112"/>
      <c r="Y606" s="112"/>
      <c r="Z606" s="112"/>
      <c r="AA606" s="112"/>
      <c r="AB606" s="112"/>
    </row>
    <row r="607" spans="1:28" ht="15.75" thickBot="1" x14ac:dyDescent="0.3">
      <c r="A607" s="162" t="s">
        <v>33</v>
      </c>
      <c r="B607" s="145"/>
      <c r="C607" s="145"/>
      <c r="D607" s="145"/>
      <c r="E607" s="145"/>
      <c r="F607" s="162" t="s">
        <v>34</v>
      </c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12"/>
      <c r="V607" s="112"/>
      <c r="W607" s="112"/>
      <c r="X607" s="112"/>
      <c r="Y607" s="112"/>
      <c r="Z607" s="112"/>
      <c r="AA607" s="112"/>
      <c r="AB607" s="112"/>
    </row>
    <row r="608" spans="1:28" ht="15.75" thickBot="1" x14ac:dyDescent="0.3">
      <c r="A608" s="145"/>
      <c r="B608" s="145"/>
      <c r="C608" s="145"/>
      <c r="D608" s="145"/>
      <c r="E608" s="145"/>
      <c r="F608" s="162" t="s">
        <v>20</v>
      </c>
      <c r="G608" s="145"/>
      <c r="H608" s="162" t="s">
        <v>18</v>
      </c>
      <c r="I608" s="145"/>
      <c r="J608" s="145"/>
      <c r="K608" s="145"/>
      <c r="L608" s="145"/>
      <c r="M608" s="145"/>
      <c r="N608" s="162" t="s">
        <v>19</v>
      </c>
      <c r="O608" s="145"/>
      <c r="P608" s="145"/>
      <c r="Q608" s="145"/>
      <c r="R608" s="145"/>
      <c r="S608" s="145"/>
      <c r="T608" s="145"/>
      <c r="U608" s="112"/>
      <c r="V608" s="112"/>
      <c r="W608" s="112"/>
      <c r="X608" s="112"/>
      <c r="Y608" s="112"/>
      <c r="Z608" s="112"/>
      <c r="AA608" s="112"/>
      <c r="AB608" s="112"/>
    </row>
    <row r="609" spans="1:28" ht="15.75" thickBot="1" x14ac:dyDescent="0.3">
      <c r="A609" s="145"/>
      <c r="B609" s="145"/>
      <c r="C609" s="145"/>
      <c r="D609" s="145"/>
      <c r="E609" s="145"/>
      <c r="F609" s="145"/>
      <c r="G609" s="145"/>
      <c r="H609" s="162" t="s">
        <v>20</v>
      </c>
      <c r="I609" s="145"/>
      <c r="J609" s="145"/>
      <c r="K609" s="162" t="s">
        <v>35</v>
      </c>
      <c r="L609" s="145"/>
      <c r="M609" s="145"/>
      <c r="N609" s="162" t="s">
        <v>20</v>
      </c>
      <c r="O609" s="145"/>
      <c r="P609" s="145"/>
      <c r="Q609" s="162" t="s">
        <v>35</v>
      </c>
      <c r="R609" s="145"/>
      <c r="S609" s="145"/>
      <c r="T609" s="164" t="s">
        <v>22</v>
      </c>
      <c r="U609" s="233" t="s">
        <v>120</v>
      </c>
      <c r="V609" s="234"/>
      <c r="W609" s="233" t="s">
        <v>121</v>
      </c>
      <c r="X609" s="234"/>
      <c r="Y609" s="233" t="s">
        <v>122</v>
      </c>
      <c r="Z609" s="234"/>
      <c r="AA609" s="112"/>
      <c r="AB609" s="112"/>
    </row>
    <row r="610" spans="1:28" ht="15.75" thickBot="1" x14ac:dyDescent="0.3">
      <c r="A610" s="145"/>
      <c r="B610" s="145"/>
      <c r="C610" s="145"/>
      <c r="D610" s="145"/>
      <c r="E610" s="145"/>
      <c r="F610" s="145"/>
      <c r="G610" s="145"/>
      <c r="H610" s="42" t="s">
        <v>36</v>
      </c>
      <c r="I610" s="42" t="s">
        <v>37</v>
      </c>
      <c r="J610" s="42" t="s">
        <v>38</v>
      </c>
      <c r="K610" s="42" t="s">
        <v>36</v>
      </c>
      <c r="L610" s="42" t="s">
        <v>37</v>
      </c>
      <c r="M610" s="42" t="s">
        <v>38</v>
      </c>
      <c r="N610" s="108" t="s">
        <v>36</v>
      </c>
      <c r="O610" s="42" t="s">
        <v>37</v>
      </c>
      <c r="P610" s="42" t="s">
        <v>38</v>
      </c>
      <c r="Q610" s="42" t="s">
        <v>36</v>
      </c>
      <c r="R610" s="42" t="s">
        <v>37</v>
      </c>
      <c r="S610" s="42" t="s">
        <v>38</v>
      </c>
      <c r="T610" s="145"/>
      <c r="U610" s="233"/>
      <c r="V610" s="234"/>
      <c r="W610" s="233"/>
      <c r="X610" s="234"/>
      <c r="Y610" s="233"/>
      <c r="Z610" s="234"/>
      <c r="AA610" s="112"/>
      <c r="AB610" s="112"/>
    </row>
    <row r="611" spans="1:28" ht="15.75" thickBot="1" x14ac:dyDescent="0.3">
      <c r="A611" s="165" t="s">
        <v>39</v>
      </c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  <c r="U611" s="112"/>
      <c r="V611" s="112"/>
      <c r="W611" s="112"/>
      <c r="X611" s="112"/>
      <c r="Y611" s="112"/>
      <c r="Z611" s="112"/>
      <c r="AA611" s="112"/>
      <c r="AB611" s="112"/>
    </row>
    <row r="612" spans="1:28" ht="15.75" thickBot="1" x14ac:dyDescent="0.3">
      <c r="A612" s="166" t="s">
        <v>23</v>
      </c>
      <c r="B612" s="137"/>
      <c r="C612" s="137"/>
      <c r="D612" s="137"/>
      <c r="E612" s="167"/>
      <c r="F612" s="168"/>
      <c r="G612" s="167"/>
      <c r="H612" s="169"/>
      <c r="I612" s="170"/>
      <c r="J612" s="170"/>
      <c r="K612" s="170"/>
      <c r="L612" s="170"/>
      <c r="M612" s="171"/>
      <c r="N612" s="169"/>
      <c r="O612" s="170"/>
      <c r="P612" s="170"/>
      <c r="Q612" s="170"/>
      <c r="R612" s="170"/>
      <c r="S612" s="171"/>
      <c r="T612" s="172"/>
      <c r="U612" s="112"/>
      <c r="V612" s="112"/>
      <c r="W612" s="112"/>
      <c r="X612" s="112"/>
      <c r="Y612" s="112"/>
      <c r="Z612" s="112"/>
      <c r="AA612" s="112"/>
      <c r="AB612" s="112"/>
    </row>
    <row r="613" spans="1:28" x14ac:dyDescent="0.25">
      <c r="A613" s="173" t="s">
        <v>92</v>
      </c>
      <c r="B613" s="137"/>
      <c r="C613" s="137"/>
      <c r="D613" s="137"/>
      <c r="E613" s="167"/>
      <c r="F613" s="174">
        <v>180500</v>
      </c>
      <c r="G613" s="175"/>
      <c r="H613" s="36">
        <v>19000</v>
      </c>
      <c r="I613" s="10">
        <v>0</v>
      </c>
      <c r="J613" s="27">
        <v>0</v>
      </c>
      <c r="K613" s="10">
        <v>9729.8799999999992</v>
      </c>
      <c r="L613" s="10">
        <v>0</v>
      </c>
      <c r="M613" s="10">
        <v>0</v>
      </c>
      <c r="N613" s="98">
        <v>104500</v>
      </c>
      <c r="O613" s="10">
        <v>0</v>
      </c>
      <c r="P613" s="10">
        <v>0</v>
      </c>
      <c r="Q613" s="10">
        <v>72122.740000000005</v>
      </c>
      <c r="R613" s="10">
        <v>0</v>
      </c>
      <c r="S613" s="30">
        <v>0</v>
      </c>
      <c r="T613" s="127">
        <f>+Q613/F613</f>
        <v>0.39957196675900281</v>
      </c>
      <c r="U613" s="73">
        <f>+H613+N531</f>
        <v>104500</v>
      </c>
      <c r="V613" s="73">
        <f>+N613-U613</f>
        <v>0</v>
      </c>
      <c r="W613" s="73">
        <f>+K613+Q531</f>
        <v>72122.740000000005</v>
      </c>
      <c r="X613" s="73">
        <f>+Q613-W613</f>
        <v>0</v>
      </c>
      <c r="Y613" s="116">
        <f>+W613/F613</f>
        <v>0.39957196675900281</v>
      </c>
      <c r="Z613" s="118">
        <f>+(T613/100)</f>
        <v>3.9957196675900284E-3</v>
      </c>
      <c r="AA613" s="119">
        <f>+Y613-Z613</f>
        <v>0.39557624709141276</v>
      </c>
      <c r="AB613" s="112"/>
    </row>
    <row r="614" spans="1:28" x14ac:dyDescent="0.25">
      <c r="A614" s="157" t="s">
        <v>40</v>
      </c>
      <c r="B614" s="153"/>
      <c r="C614" s="153"/>
      <c r="D614" s="153"/>
      <c r="E614" s="154"/>
      <c r="F614" s="155">
        <v>15100</v>
      </c>
      <c r="G614" s="156"/>
      <c r="H614" s="33">
        <v>0</v>
      </c>
      <c r="I614" s="22">
        <v>0</v>
      </c>
      <c r="J614" s="28">
        <v>0</v>
      </c>
      <c r="K614" s="22">
        <v>0</v>
      </c>
      <c r="L614" s="22">
        <v>0</v>
      </c>
      <c r="M614" s="22">
        <v>0</v>
      </c>
      <c r="N614" s="103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73">
        <f t="shared" ref="U614:U625" si="64">+H614+N532</f>
        <v>0</v>
      </c>
      <c r="V614" s="73">
        <f t="shared" ref="V614:V625" si="65">+N614-U614</f>
        <v>0</v>
      </c>
      <c r="W614" s="73">
        <f t="shared" ref="W614:W625" si="66">+K614+Q532</f>
        <v>0</v>
      </c>
      <c r="X614" s="73">
        <f t="shared" ref="X614:X625" si="67">+Q614-W614</f>
        <v>0</v>
      </c>
      <c r="Y614" s="116">
        <f t="shared" ref="Y614:Y625" si="68">+W614/F614</f>
        <v>0</v>
      </c>
      <c r="Z614" s="118">
        <f t="shared" ref="Z614:Z625" si="69">+(T614/100)</f>
        <v>0</v>
      </c>
      <c r="AA614" s="119">
        <f t="shared" ref="AA614:AA625" si="70">+Y614-Z614</f>
        <v>0</v>
      </c>
      <c r="AB614" s="112"/>
    </row>
    <row r="615" spans="1:28" x14ac:dyDescent="0.25">
      <c r="A615" s="152" t="s">
        <v>43</v>
      </c>
      <c r="B615" s="153"/>
      <c r="C615" s="153"/>
      <c r="D615" s="153"/>
      <c r="E615" s="154"/>
      <c r="F615" s="155">
        <v>50000</v>
      </c>
      <c r="G615" s="156"/>
      <c r="H615" s="34">
        <v>0</v>
      </c>
      <c r="I615" s="6">
        <v>0</v>
      </c>
      <c r="J615" s="28">
        <v>0</v>
      </c>
      <c r="K615" s="6">
        <v>0</v>
      </c>
      <c r="L615" s="6">
        <v>0</v>
      </c>
      <c r="M615" s="6">
        <v>0</v>
      </c>
      <c r="N615" s="97">
        <v>0</v>
      </c>
      <c r="O615" s="6">
        <v>0</v>
      </c>
      <c r="P615" s="6">
        <v>0</v>
      </c>
      <c r="Q615" s="6">
        <v>0</v>
      </c>
      <c r="R615" s="6">
        <v>0</v>
      </c>
      <c r="S615" s="22">
        <v>0</v>
      </c>
      <c r="T615" s="6">
        <v>0</v>
      </c>
      <c r="U615" s="73">
        <f t="shared" si="64"/>
        <v>0</v>
      </c>
      <c r="V615" s="73">
        <f t="shared" si="65"/>
        <v>0</v>
      </c>
      <c r="W615" s="73">
        <f t="shared" si="66"/>
        <v>0</v>
      </c>
      <c r="X615" s="73">
        <f t="shared" si="67"/>
        <v>0</v>
      </c>
      <c r="Y615" s="116">
        <f t="shared" si="68"/>
        <v>0</v>
      </c>
      <c r="Z615" s="118">
        <f t="shared" si="69"/>
        <v>0</v>
      </c>
      <c r="AA615" s="119">
        <f t="shared" si="70"/>
        <v>0</v>
      </c>
      <c r="AB615" s="112"/>
    </row>
    <row r="616" spans="1:28" x14ac:dyDescent="0.25">
      <c r="A616" s="152" t="s">
        <v>42</v>
      </c>
      <c r="B616" s="153"/>
      <c r="C616" s="153"/>
      <c r="D616" s="153"/>
      <c r="E616" s="154"/>
      <c r="F616" s="155">
        <v>144660</v>
      </c>
      <c r="G616" s="156"/>
      <c r="H616" s="34">
        <v>10060</v>
      </c>
      <c r="I616" s="6">
        <v>0</v>
      </c>
      <c r="J616" s="28">
        <v>0</v>
      </c>
      <c r="K616" s="6">
        <v>843</v>
      </c>
      <c r="L616" s="6">
        <v>0</v>
      </c>
      <c r="M616" s="6">
        <v>0</v>
      </c>
      <c r="N616" s="97">
        <v>70260</v>
      </c>
      <c r="O616" s="6">
        <v>0</v>
      </c>
      <c r="P616" s="6">
        <v>0</v>
      </c>
      <c r="Q616" s="6">
        <v>3843</v>
      </c>
      <c r="R616" s="6">
        <v>0</v>
      </c>
      <c r="S616" s="22">
        <v>0</v>
      </c>
      <c r="T616" s="129">
        <f>+Q616/F616</f>
        <v>2.6565740356698467E-2</v>
      </c>
      <c r="U616" s="73">
        <f t="shared" si="64"/>
        <v>70260</v>
      </c>
      <c r="V616" s="73">
        <f t="shared" si="65"/>
        <v>0</v>
      </c>
      <c r="W616" s="73">
        <f t="shared" si="66"/>
        <v>3843</v>
      </c>
      <c r="X616" s="73">
        <f t="shared" si="67"/>
        <v>0</v>
      </c>
      <c r="Y616" s="116">
        <f t="shared" si="68"/>
        <v>2.6565740356698467E-2</v>
      </c>
      <c r="Z616" s="118">
        <f t="shared" si="69"/>
        <v>2.6565740356698466E-4</v>
      </c>
      <c r="AA616" s="119">
        <f t="shared" si="70"/>
        <v>2.6300082953131482E-2</v>
      </c>
      <c r="AB616" s="112"/>
    </row>
    <row r="617" spans="1:28" x14ac:dyDescent="0.25">
      <c r="A617" s="157" t="s">
        <v>93</v>
      </c>
      <c r="B617" s="153"/>
      <c r="C617" s="153"/>
      <c r="D617" s="153"/>
      <c r="E617" s="154"/>
      <c r="F617" s="155">
        <v>10000</v>
      </c>
      <c r="G617" s="156"/>
      <c r="H617" s="34">
        <v>0</v>
      </c>
      <c r="I617" s="6">
        <v>0</v>
      </c>
      <c r="J617" s="28">
        <v>0</v>
      </c>
      <c r="K617" s="6">
        <v>0</v>
      </c>
      <c r="L617" s="6">
        <v>0</v>
      </c>
      <c r="M617" s="6">
        <v>0</v>
      </c>
      <c r="N617" s="97">
        <v>0</v>
      </c>
      <c r="O617" s="6">
        <v>0</v>
      </c>
      <c r="P617" s="6">
        <v>0</v>
      </c>
      <c r="Q617" s="6">
        <v>0</v>
      </c>
      <c r="R617" s="6">
        <v>0</v>
      </c>
      <c r="S617" s="22">
        <v>0</v>
      </c>
      <c r="T617" s="129">
        <f t="shared" ref="T617:T624" si="71">+Q617/F617</f>
        <v>0</v>
      </c>
      <c r="U617" s="73">
        <f t="shared" si="64"/>
        <v>0</v>
      </c>
      <c r="V617" s="73">
        <f t="shared" si="65"/>
        <v>0</v>
      </c>
      <c r="W617" s="73">
        <f t="shared" si="66"/>
        <v>0</v>
      </c>
      <c r="X617" s="73">
        <f t="shared" si="67"/>
        <v>0</v>
      </c>
      <c r="Y617" s="116">
        <f t="shared" si="68"/>
        <v>0</v>
      </c>
      <c r="Z617" s="118">
        <f t="shared" si="69"/>
        <v>0</v>
      </c>
      <c r="AA617" s="119">
        <f t="shared" si="70"/>
        <v>0</v>
      </c>
      <c r="AB617" s="112"/>
    </row>
    <row r="618" spans="1:28" x14ac:dyDescent="0.25">
      <c r="A618" s="152" t="s">
        <v>94</v>
      </c>
      <c r="B618" s="153"/>
      <c r="C618" s="153"/>
      <c r="D618" s="153"/>
      <c r="E618" s="154"/>
      <c r="F618" s="155">
        <v>2000</v>
      </c>
      <c r="G618" s="156"/>
      <c r="H618" s="34">
        <v>0</v>
      </c>
      <c r="I618" s="6">
        <v>0</v>
      </c>
      <c r="J618" s="28">
        <v>0</v>
      </c>
      <c r="K618" s="6">
        <v>0</v>
      </c>
      <c r="L618" s="6">
        <v>0</v>
      </c>
      <c r="M618" s="6">
        <v>0</v>
      </c>
      <c r="N618" s="97">
        <v>0</v>
      </c>
      <c r="O618" s="6">
        <v>0</v>
      </c>
      <c r="P618" s="6">
        <v>0</v>
      </c>
      <c r="Q618" s="6">
        <v>0</v>
      </c>
      <c r="R618" s="6">
        <v>0</v>
      </c>
      <c r="S618" s="22">
        <v>0</v>
      </c>
      <c r="T618" s="129">
        <f t="shared" si="71"/>
        <v>0</v>
      </c>
      <c r="U618" s="73">
        <f t="shared" si="64"/>
        <v>0</v>
      </c>
      <c r="V618" s="73">
        <f t="shared" si="65"/>
        <v>0</v>
      </c>
      <c r="W618" s="73">
        <f t="shared" si="66"/>
        <v>0</v>
      </c>
      <c r="X618" s="73">
        <f t="shared" si="67"/>
        <v>0</v>
      </c>
      <c r="Y618" s="116">
        <f t="shared" si="68"/>
        <v>0</v>
      </c>
      <c r="Z618" s="118">
        <f t="shared" si="69"/>
        <v>0</v>
      </c>
      <c r="AA618" s="119">
        <f t="shared" si="70"/>
        <v>0</v>
      </c>
      <c r="AB618" s="112"/>
    </row>
    <row r="619" spans="1:28" x14ac:dyDescent="0.25">
      <c r="A619" s="152" t="s">
        <v>95</v>
      </c>
      <c r="B619" s="153"/>
      <c r="C619" s="153"/>
      <c r="D619" s="153"/>
      <c r="E619" s="154"/>
      <c r="F619" s="155">
        <v>1500</v>
      </c>
      <c r="G619" s="156"/>
      <c r="H619" s="34">
        <v>0</v>
      </c>
      <c r="I619" s="6">
        <v>0</v>
      </c>
      <c r="J619" s="28">
        <v>0</v>
      </c>
      <c r="K619" s="6">
        <v>0</v>
      </c>
      <c r="L619" s="6">
        <v>0</v>
      </c>
      <c r="M619" s="6">
        <v>0</v>
      </c>
      <c r="N619" s="97">
        <v>0</v>
      </c>
      <c r="O619" s="6">
        <v>0</v>
      </c>
      <c r="P619" s="6">
        <v>0</v>
      </c>
      <c r="Q619" s="6">
        <v>0</v>
      </c>
      <c r="R619" s="6">
        <v>0</v>
      </c>
      <c r="S619" s="22">
        <v>0</v>
      </c>
      <c r="T619" s="129">
        <f t="shared" si="71"/>
        <v>0</v>
      </c>
      <c r="U619" s="73">
        <f t="shared" si="64"/>
        <v>0</v>
      </c>
      <c r="V619" s="73">
        <f t="shared" si="65"/>
        <v>0</v>
      </c>
      <c r="W619" s="73">
        <f t="shared" si="66"/>
        <v>0</v>
      </c>
      <c r="X619" s="73">
        <f t="shared" si="67"/>
        <v>0</v>
      </c>
      <c r="Y619" s="116">
        <f t="shared" si="68"/>
        <v>0</v>
      </c>
      <c r="Z619" s="118">
        <f t="shared" si="69"/>
        <v>0</v>
      </c>
      <c r="AA619" s="119">
        <f t="shared" si="70"/>
        <v>0</v>
      </c>
      <c r="AB619" s="112"/>
    </row>
    <row r="620" spans="1:28" x14ac:dyDescent="0.25">
      <c r="A620" s="152" t="s">
        <v>96</v>
      </c>
      <c r="B620" s="153"/>
      <c r="C620" s="153"/>
      <c r="D620" s="153"/>
      <c r="E620" s="154"/>
      <c r="F620" s="155">
        <v>10000</v>
      </c>
      <c r="G620" s="156"/>
      <c r="H620" s="34">
        <v>0</v>
      </c>
      <c r="I620" s="6">
        <v>0</v>
      </c>
      <c r="J620" s="28">
        <v>0</v>
      </c>
      <c r="K620" s="6">
        <v>59</v>
      </c>
      <c r="L620" s="6">
        <v>0</v>
      </c>
      <c r="M620" s="6">
        <v>0</v>
      </c>
      <c r="N620" s="97">
        <v>0</v>
      </c>
      <c r="O620" s="6">
        <v>0</v>
      </c>
      <c r="P620" s="6">
        <v>0</v>
      </c>
      <c r="Q620" s="6">
        <v>59</v>
      </c>
      <c r="R620" s="6">
        <v>0</v>
      </c>
      <c r="S620" s="22">
        <v>0</v>
      </c>
      <c r="T620" s="129">
        <f t="shared" si="71"/>
        <v>5.8999999999999999E-3</v>
      </c>
      <c r="U620" s="73">
        <f t="shared" si="64"/>
        <v>0</v>
      </c>
      <c r="V620" s="73">
        <f t="shared" si="65"/>
        <v>0</v>
      </c>
      <c r="W620" s="73">
        <f t="shared" si="66"/>
        <v>59</v>
      </c>
      <c r="X620" s="73">
        <f t="shared" si="67"/>
        <v>0</v>
      </c>
      <c r="Y620" s="116">
        <f t="shared" si="68"/>
        <v>5.8999999999999999E-3</v>
      </c>
      <c r="Z620" s="118">
        <f t="shared" si="69"/>
        <v>5.8999999999999998E-5</v>
      </c>
      <c r="AA620" s="119">
        <f t="shared" si="70"/>
        <v>5.8409999999999998E-3</v>
      </c>
      <c r="AB620" s="112"/>
    </row>
    <row r="621" spans="1:28" x14ac:dyDescent="0.25">
      <c r="A621" s="152" t="s">
        <v>88</v>
      </c>
      <c r="B621" s="153"/>
      <c r="C621" s="153"/>
      <c r="D621" s="153"/>
      <c r="E621" s="154"/>
      <c r="F621" s="155">
        <v>23000</v>
      </c>
      <c r="G621" s="156"/>
      <c r="H621" s="34">
        <v>0</v>
      </c>
      <c r="I621" s="6">
        <v>0</v>
      </c>
      <c r="J621" s="28">
        <v>0</v>
      </c>
      <c r="K621" s="6">
        <v>10236.81</v>
      </c>
      <c r="L621" s="6">
        <v>0</v>
      </c>
      <c r="M621" s="6">
        <v>0</v>
      </c>
      <c r="N621" s="97">
        <v>0</v>
      </c>
      <c r="O621" s="6">
        <v>0</v>
      </c>
      <c r="P621" s="6">
        <v>0</v>
      </c>
      <c r="Q621" s="6">
        <v>10236.81</v>
      </c>
      <c r="R621" s="6">
        <v>0</v>
      </c>
      <c r="S621" s="22">
        <v>0</v>
      </c>
      <c r="T621" s="129">
        <f t="shared" si="71"/>
        <v>0.44507869565217389</v>
      </c>
      <c r="U621" s="73">
        <f t="shared" si="64"/>
        <v>0</v>
      </c>
      <c r="V621" s="73">
        <f t="shared" si="65"/>
        <v>0</v>
      </c>
      <c r="W621" s="73">
        <f t="shared" si="66"/>
        <v>10236.81</v>
      </c>
      <c r="X621" s="73">
        <f t="shared" si="67"/>
        <v>0</v>
      </c>
      <c r="Y621" s="116">
        <f t="shared" si="68"/>
        <v>0.44507869565217389</v>
      </c>
      <c r="Z621" s="118">
        <f t="shared" si="69"/>
        <v>4.4507869565217385E-3</v>
      </c>
      <c r="AA621" s="119">
        <f t="shared" si="70"/>
        <v>0.44062790869565216</v>
      </c>
      <c r="AB621" s="112"/>
    </row>
    <row r="622" spans="1:28" x14ac:dyDescent="0.25">
      <c r="A622" s="152" t="s">
        <v>97</v>
      </c>
      <c r="B622" s="153"/>
      <c r="C622" s="153"/>
      <c r="D622" s="153"/>
      <c r="E622" s="154"/>
      <c r="F622" s="155">
        <v>7000</v>
      </c>
      <c r="G622" s="156"/>
      <c r="H622" s="34">
        <v>0</v>
      </c>
      <c r="I622" s="6">
        <v>0</v>
      </c>
      <c r="J622" s="28">
        <v>0</v>
      </c>
      <c r="K622" s="6">
        <v>0</v>
      </c>
      <c r="L622" s="6">
        <v>0</v>
      </c>
      <c r="M622" s="6">
        <v>0</v>
      </c>
      <c r="N622" s="97">
        <v>7000</v>
      </c>
      <c r="O622" s="6">
        <v>0</v>
      </c>
      <c r="P622" s="6">
        <v>0</v>
      </c>
      <c r="Q622" s="6">
        <v>6492</v>
      </c>
      <c r="R622" s="6">
        <v>0</v>
      </c>
      <c r="S622" s="22">
        <v>0</v>
      </c>
      <c r="T622" s="129">
        <f t="shared" si="71"/>
        <v>0.92742857142857138</v>
      </c>
      <c r="U622" s="73">
        <f t="shared" si="64"/>
        <v>7000</v>
      </c>
      <c r="V622" s="73">
        <f t="shared" si="65"/>
        <v>0</v>
      </c>
      <c r="W622" s="73">
        <f t="shared" si="66"/>
        <v>6492</v>
      </c>
      <c r="X622" s="73">
        <f t="shared" si="67"/>
        <v>0</v>
      </c>
      <c r="Y622" s="116">
        <f t="shared" si="68"/>
        <v>0.92742857142857138</v>
      </c>
      <c r="Z622" s="118">
        <f t="shared" si="69"/>
        <v>9.2742857142857141E-3</v>
      </c>
      <c r="AA622" s="119">
        <f t="shared" si="70"/>
        <v>0.9181542857142857</v>
      </c>
      <c r="AB622" s="112"/>
    </row>
    <row r="623" spans="1:28" x14ac:dyDescent="0.25">
      <c r="A623" s="152" t="s">
        <v>98</v>
      </c>
      <c r="B623" s="153"/>
      <c r="C623" s="153"/>
      <c r="D623" s="153"/>
      <c r="E623" s="154"/>
      <c r="F623" s="155">
        <v>49990</v>
      </c>
      <c r="G623" s="156"/>
      <c r="H623" s="34">
        <v>7500</v>
      </c>
      <c r="I623" s="6">
        <v>0</v>
      </c>
      <c r="J623" s="28">
        <v>0</v>
      </c>
      <c r="K623" s="6">
        <v>7008</v>
      </c>
      <c r="L623" s="6">
        <v>0</v>
      </c>
      <c r="M623" s="6">
        <v>0</v>
      </c>
      <c r="N623" s="97">
        <v>19500</v>
      </c>
      <c r="O623" s="6">
        <v>0</v>
      </c>
      <c r="P623" s="6">
        <v>0</v>
      </c>
      <c r="Q623" s="6">
        <v>9058.31</v>
      </c>
      <c r="R623" s="6">
        <v>0</v>
      </c>
      <c r="S623" s="22">
        <v>0</v>
      </c>
      <c r="T623" s="129">
        <f t="shared" si="71"/>
        <v>0.18120244048809761</v>
      </c>
      <c r="U623" s="73">
        <f t="shared" si="64"/>
        <v>19500</v>
      </c>
      <c r="V623" s="73">
        <f t="shared" si="65"/>
        <v>0</v>
      </c>
      <c r="W623" s="73">
        <f t="shared" si="66"/>
        <v>9058.31</v>
      </c>
      <c r="X623" s="73">
        <f t="shared" si="67"/>
        <v>0</v>
      </c>
      <c r="Y623" s="116">
        <f t="shared" si="68"/>
        <v>0.18120244048809761</v>
      </c>
      <c r="Z623" s="118">
        <f t="shared" si="69"/>
        <v>1.8120244048809762E-3</v>
      </c>
      <c r="AA623" s="119">
        <f t="shared" si="70"/>
        <v>0.17939041608321663</v>
      </c>
      <c r="AB623" s="112"/>
    </row>
    <row r="624" spans="1:28" ht="15.75" thickBot="1" x14ac:dyDescent="0.3">
      <c r="A624" s="157" t="s">
        <v>99</v>
      </c>
      <c r="B624" s="153"/>
      <c r="C624" s="153"/>
      <c r="D624" s="153"/>
      <c r="E624" s="154"/>
      <c r="F624" s="155">
        <v>6250</v>
      </c>
      <c r="G624" s="156"/>
      <c r="H624" s="34">
        <v>1250</v>
      </c>
      <c r="I624" s="6">
        <v>0</v>
      </c>
      <c r="J624" s="28">
        <v>0</v>
      </c>
      <c r="K624" s="6">
        <v>120</v>
      </c>
      <c r="L624" s="6">
        <v>0</v>
      </c>
      <c r="M624" s="6">
        <v>0</v>
      </c>
      <c r="N624" s="97">
        <v>3750</v>
      </c>
      <c r="O624" s="6">
        <v>0</v>
      </c>
      <c r="P624" s="6">
        <v>0</v>
      </c>
      <c r="Q624" s="6">
        <v>2298.9899999999998</v>
      </c>
      <c r="R624" s="6">
        <v>0</v>
      </c>
      <c r="S624" s="22">
        <v>0</v>
      </c>
      <c r="T624" s="129">
        <f t="shared" si="71"/>
        <v>0.36783839999999995</v>
      </c>
      <c r="U624" s="73">
        <f t="shared" si="64"/>
        <v>3750</v>
      </c>
      <c r="V624" s="73">
        <f t="shared" si="65"/>
        <v>0</v>
      </c>
      <c r="W624" s="73">
        <f t="shared" si="66"/>
        <v>2298.9899999999998</v>
      </c>
      <c r="X624" s="73">
        <f t="shared" si="67"/>
        <v>0</v>
      </c>
      <c r="Y624" s="116">
        <f t="shared" si="68"/>
        <v>0.36783839999999995</v>
      </c>
      <c r="Z624" s="118">
        <f t="shared" si="69"/>
        <v>3.6783839999999994E-3</v>
      </c>
      <c r="AA624" s="119">
        <f t="shared" si="70"/>
        <v>0.36416001599999998</v>
      </c>
      <c r="AB624" s="112"/>
    </row>
    <row r="625" spans="1:28" ht="15.75" thickBot="1" x14ac:dyDescent="0.3">
      <c r="A625" s="158" t="s">
        <v>32</v>
      </c>
      <c r="B625" s="159"/>
      <c r="C625" s="159"/>
      <c r="D625" s="159"/>
      <c r="E625" s="160"/>
      <c r="F625" s="161">
        <f>SUM(F613:G624)</f>
        <v>500000</v>
      </c>
      <c r="G625" s="150"/>
      <c r="H625" s="11">
        <f t="shared" ref="H625:Q625" si="72">SUM(H613:H624)</f>
        <v>37810</v>
      </c>
      <c r="I625" s="12">
        <f t="shared" si="72"/>
        <v>0</v>
      </c>
      <c r="J625" s="12">
        <f t="shared" si="72"/>
        <v>0</v>
      </c>
      <c r="K625" s="12">
        <f t="shared" si="72"/>
        <v>27996.69</v>
      </c>
      <c r="L625" s="12">
        <f t="shared" si="72"/>
        <v>0</v>
      </c>
      <c r="M625" s="12">
        <f t="shared" si="72"/>
        <v>0</v>
      </c>
      <c r="N625" s="104">
        <f t="shared" si="72"/>
        <v>205010</v>
      </c>
      <c r="O625" s="12">
        <f t="shared" si="72"/>
        <v>0</v>
      </c>
      <c r="P625" s="12">
        <f t="shared" si="72"/>
        <v>0</v>
      </c>
      <c r="Q625" s="12">
        <f t="shared" si="72"/>
        <v>104110.85</v>
      </c>
      <c r="R625" s="46">
        <v>0</v>
      </c>
      <c r="S625" s="32">
        <v>0</v>
      </c>
      <c r="T625" s="35"/>
      <c r="U625" s="73">
        <f t="shared" si="64"/>
        <v>205010</v>
      </c>
      <c r="V625" s="73">
        <f t="shared" si="65"/>
        <v>0</v>
      </c>
      <c r="W625" s="73">
        <f t="shared" si="66"/>
        <v>104110.85</v>
      </c>
      <c r="X625" s="73">
        <f t="shared" si="67"/>
        <v>0</v>
      </c>
      <c r="Y625" s="116">
        <f t="shared" si="68"/>
        <v>0.20822170000000001</v>
      </c>
      <c r="Z625" s="118">
        <f t="shared" si="69"/>
        <v>0</v>
      </c>
      <c r="AA625" s="119">
        <f t="shared" si="70"/>
        <v>0.20822170000000001</v>
      </c>
      <c r="AB625" s="112"/>
    </row>
    <row r="626" spans="1:28" ht="15.75" thickBot="1" x14ac:dyDescent="0.3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107"/>
      <c r="O626" s="41"/>
      <c r="P626" s="41"/>
      <c r="Q626" s="41"/>
      <c r="R626" s="41"/>
      <c r="S626" s="41"/>
      <c r="T626" s="41"/>
    </row>
    <row r="627" spans="1:28" ht="15.75" thickBot="1" x14ac:dyDescent="0.3">
      <c r="A627" s="162" t="s">
        <v>44</v>
      </c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</row>
    <row r="628" spans="1:28" ht="15.75" thickBot="1" x14ac:dyDescent="0.3">
      <c r="A628" s="145"/>
      <c r="B628" s="145"/>
      <c r="C628" s="162" t="s">
        <v>17</v>
      </c>
      <c r="D628" s="145"/>
      <c r="E628" s="145"/>
      <c r="F628" s="145"/>
      <c r="G628" s="145"/>
      <c r="H628" s="145"/>
      <c r="I628" s="162" t="s">
        <v>45</v>
      </c>
      <c r="J628" s="145"/>
      <c r="K628" s="145"/>
      <c r="L628" s="145"/>
      <c r="M628" s="145"/>
      <c r="N628" s="145"/>
      <c r="O628" s="162" t="s">
        <v>19</v>
      </c>
      <c r="P628" s="145"/>
      <c r="Q628" s="145"/>
      <c r="R628" s="145"/>
      <c r="S628" s="145"/>
      <c r="T628" s="145"/>
    </row>
    <row r="629" spans="1:28" ht="15.75" thickBot="1" x14ac:dyDescent="0.3">
      <c r="A629" s="145"/>
      <c r="B629" s="145"/>
      <c r="C629" s="162" t="s">
        <v>36</v>
      </c>
      <c r="D629" s="145"/>
      <c r="E629" s="162" t="s">
        <v>37</v>
      </c>
      <c r="F629" s="145"/>
      <c r="G629" s="162" t="s">
        <v>38</v>
      </c>
      <c r="H629" s="145"/>
      <c r="I629" s="162" t="s">
        <v>36</v>
      </c>
      <c r="J629" s="145"/>
      <c r="K629" s="162" t="s">
        <v>37</v>
      </c>
      <c r="L629" s="145"/>
      <c r="M629" s="162" t="s">
        <v>38</v>
      </c>
      <c r="N629" s="145"/>
      <c r="O629" s="162" t="s">
        <v>36</v>
      </c>
      <c r="P629" s="145"/>
      <c r="Q629" s="162" t="s">
        <v>37</v>
      </c>
      <c r="R629" s="145"/>
      <c r="S629" s="162" t="s">
        <v>38</v>
      </c>
      <c r="T629" s="145"/>
    </row>
    <row r="630" spans="1:28" ht="15.75" thickBot="1" x14ac:dyDescent="0.3">
      <c r="A630" s="144" t="s">
        <v>46</v>
      </c>
      <c r="B630" s="145"/>
      <c r="C630" s="146">
        <v>500000</v>
      </c>
      <c r="D630" s="145"/>
      <c r="E630" s="146">
        <v>0</v>
      </c>
      <c r="F630" s="145"/>
      <c r="G630" s="146"/>
      <c r="H630" s="145"/>
      <c r="I630" s="146">
        <f>SUM(K625)</f>
        <v>27996.69</v>
      </c>
      <c r="J630" s="145"/>
      <c r="K630" s="146"/>
      <c r="L630" s="145"/>
      <c r="M630" s="146"/>
      <c r="N630" s="145"/>
      <c r="O630" s="146">
        <f>SUM(Q625)</f>
        <v>104110.85</v>
      </c>
      <c r="P630" s="145"/>
      <c r="Q630" s="147"/>
      <c r="R630" s="145"/>
      <c r="S630" s="146"/>
      <c r="T630" s="145"/>
    </row>
    <row r="631" spans="1:28" ht="15.75" thickBot="1" x14ac:dyDescent="0.3">
      <c r="A631" s="144" t="s">
        <v>47</v>
      </c>
      <c r="B631" s="145"/>
      <c r="C631" s="146">
        <v>0</v>
      </c>
      <c r="D631" s="145"/>
      <c r="E631" s="146">
        <v>0</v>
      </c>
      <c r="F631" s="145"/>
      <c r="G631" s="146"/>
      <c r="H631" s="145"/>
      <c r="I631" s="146">
        <v>0</v>
      </c>
      <c r="J631" s="145"/>
      <c r="K631" s="146"/>
      <c r="L631" s="145"/>
      <c r="M631" s="146"/>
      <c r="N631" s="145"/>
      <c r="O631" s="146">
        <v>0</v>
      </c>
      <c r="P631" s="145"/>
      <c r="Q631" s="146"/>
      <c r="R631" s="145"/>
      <c r="S631" s="146"/>
      <c r="T631" s="145"/>
    </row>
    <row r="632" spans="1:28" ht="15.75" thickBot="1" x14ac:dyDescent="0.3">
      <c r="A632" s="144" t="s">
        <v>32</v>
      </c>
      <c r="B632" s="145"/>
      <c r="C632" s="146">
        <f>SUM(C630,C631)</f>
        <v>500000</v>
      </c>
      <c r="D632" s="145"/>
      <c r="E632" s="38"/>
      <c r="F632" s="38"/>
      <c r="G632" s="146"/>
      <c r="H632" s="145"/>
      <c r="I632" s="146">
        <f>SUM(I630,I631)</f>
        <v>27996.69</v>
      </c>
      <c r="J632" s="145"/>
      <c r="K632" s="147"/>
      <c r="L632" s="145"/>
      <c r="M632" s="146"/>
      <c r="N632" s="145"/>
      <c r="O632" s="146">
        <f>SUM(O630,O631)</f>
        <v>104110.85</v>
      </c>
      <c r="P632" s="145"/>
      <c r="Q632" s="147"/>
      <c r="R632" s="145"/>
      <c r="S632" s="146"/>
      <c r="T632" s="145"/>
    </row>
    <row r="633" spans="1:28" ht="15.75" thickBot="1" x14ac:dyDescent="0.3">
      <c r="A633" s="41"/>
      <c r="B633" s="41"/>
      <c r="C633" s="41"/>
      <c r="D633" s="41"/>
      <c r="E633" s="40"/>
      <c r="F633" s="40"/>
      <c r="G633" s="40"/>
      <c r="H633" s="40"/>
      <c r="I633" s="40"/>
      <c r="J633" s="40"/>
      <c r="K633" s="40"/>
      <c r="L633" s="40"/>
      <c r="M633" s="40"/>
      <c r="N633" s="109"/>
      <c r="O633" s="40"/>
      <c r="P633" s="40"/>
      <c r="Q633" s="40"/>
      <c r="R633" s="40"/>
      <c r="S633" s="40"/>
      <c r="T633" s="40"/>
    </row>
    <row r="634" spans="1:28" ht="15.75" thickBot="1" x14ac:dyDescent="0.3">
      <c r="A634" s="148" t="s">
        <v>48</v>
      </c>
      <c r="B634" s="149"/>
      <c r="C634" s="149"/>
      <c r="D634" s="150"/>
      <c r="E634" s="25"/>
      <c r="F634" s="39"/>
      <c r="G634" s="39"/>
      <c r="H634" s="39"/>
      <c r="I634" s="39"/>
      <c r="J634" s="39"/>
      <c r="K634" s="39"/>
      <c r="L634" s="39"/>
      <c r="M634" s="39"/>
      <c r="N634" s="106"/>
      <c r="O634" s="39"/>
      <c r="P634" s="39"/>
      <c r="Q634" s="39"/>
      <c r="R634" s="39"/>
      <c r="S634" s="39"/>
      <c r="T634" s="39"/>
    </row>
    <row r="635" spans="1:28" ht="15.75" thickBot="1" x14ac:dyDescent="0.3">
      <c r="A635" s="151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8" x14ac:dyDescent="0.2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109"/>
      <c r="O636" s="40"/>
      <c r="P636" s="40"/>
      <c r="Q636" s="40"/>
      <c r="R636" s="40"/>
      <c r="S636" s="40"/>
      <c r="T636" s="40"/>
    </row>
    <row r="637" spans="1:28" x14ac:dyDescent="0.25">
      <c r="A637" s="139" t="s">
        <v>49</v>
      </c>
      <c r="B637" s="140"/>
      <c r="C637" s="140"/>
      <c r="D637" s="140"/>
      <c r="E637" s="140"/>
      <c r="F637" s="140"/>
      <c r="G637" s="38"/>
      <c r="H637" s="38"/>
      <c r="I637" s="139" t="s">
        <v>50</v>
      </c>
      <c r="J637" s="140"/>
      <c r="K637" s="140"/>
      <c r="L637" s="140"/>
      <c r="M637" s="140"/>
      <c r="N637" s="140"/>
      <c r="O637" s="38"/>
      <c r="P637" s="38"/>
      <c r="Q637" s="139" t="s">
        <v>51</v>
      </c>
      <c r="R637" s="140"/>
      <c r="S637" s="140"/>
      <c r="T637" s="140"/>
    </row>
    <row r="638" spans="1:28" x14ac:dyDescent="0.2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O638" s="38"/>
      <c r="P638" s="38"/>
      <c r="Q638" s="38"/>
      <c r="R638" s="38"/>
      <c r="S638" s="38"/>
      <c r="T638" s="38"/>
    </row>
    <row r="639" spans="1:28" x14ac:dyDescent="0.25">
      <c r="A639" s="141"/>
      <c r="B639" s="140"/>
      <c r="C639" s="140"/>
      <c r="D639" s="140"/>
      <c r="E639" s="140"/>
      <c r="F639" s="140"/>
      <c r="G639" s="38"/>
      <c r="H639" s="38"/>
      <c r="I639" s="143"/>
      <c r="J639" s="140"/>
      <c r="K639" s="140"/>
      <c r="L639" s="140"/>
      <c r="M639" s="140"/>
      <c r="N639" s="140"/>
      <c r="O639" s="38"/>
      <c r="P639" s="38"/>
      <c r="Q639" s="143"/>
      <c r="R639" s="140"/>
      <c r="S639" s="140"/>
      <c r="T639" s="140"/>
    </row>
    <row r="640" spans="1:28" x14ac:dyDescent="0.25">
      <c r="A640" s="140"/>
      <c r="B640" s="140"/>
      <c r="C640" s="140"/>
      <c r="D640" s="140"/>
      <c r="E640" s="140"/>
      <c r="F640" s="140"/>
      <c r="G640" s="38"/>
      <c r="H640" s="38"/>
      <c r="I640" s="140"/>
      <c r="J640" s="140"/>
      <c r="K640" s="140"/>
      <c r="L640" s="140"/>
      <c r="M640" s="140"/>
      <c r="N640" s="140"/>
      <c r="O640" s="38"/>
      <c r="P640" s="38"/>
      <c r="Q640" s="140"/>
      <c r="R640" s="140"/>
      <c r="S640" s="140"/>
      <c r="T640" s="140"/>
    </row>
    <row r="641" spans="1:20" x14ac:dyDescent="0.25">
      <c r="A641" s="140"/>
      <c r="B641" s="140"/>
      <c r="C641" s="140"/>
      <c r="D641" s="140"/>
      <c r="E641" s="140"/>
      <c r="F641" s="140"/>
      <c r="G641" s="38"/>
      <c r="H641" s="38"/>
      <c r="I641" s="140"/>
      <c r="J641" s="140"/>
      <c r="K641" s="140"/>
      <c r="L641" s="140"/>
      <c r="M641" s="140"/>
      <c r="N641" s="140"/>
      <c r="O641" s="38"/>
      <c r="P641" s="38"/>
      <c r="Q641" s="140"/>
      <c r="R641" s="140"/>
      <c r="S641" s="140"/>
      <c r="T641" s="140"/>
    </row>
    <row r="642" spans="1:20" ht="15.75" thickBot="1" x14ac:dyDescent="0.3">
      <c r="A642" s="142"/>
      <c r="B642" s="142"/>
      <c r="C642" s="142"/>
      <c r="D642" s="142"/>
      <c r="E642" s="142"/>
      <c r="F642" s="142"/>
      <c r="G642" s="38"/>
      <c r="H642" s="38"/>
      <c r="I642" s="142"/>
      <c r="J642" s="142"/>
      <c r="K642" s="142"/>
      <c r="L642" s="142"/>
      <c r="M642" s="142"/>
      <c r="N642" s="142"/>
      <c r="O642" s="38"/>
      <c r="P642" s="38"/>
      <c r="Q642" s="142"/>
      <c r="R642" s="142"/>
      <c r="S642" s="142"/>
      <c r="T642" s="142"/>
    </row>
    <row r="643" spans="1:20" x14ac:dyDescent="0.25">
      <c r="A643" s="136" t="s">
        <v>90</v>
      </c>
      <c r="B643" s="137"/>
      <c r="C643" s="137"/>
      <c r="D643" s="137"/>
      <c r="E643" s="137"/>
      <c r="F643" s="137"/>
      <c r="G643" s="38"/>
      <c r="H643" s="38"/>
      <c r="I643" s="138" t="s">
        <v>57</v>
      </c>
      <c r="J643" s="137"/>
      <c r="K643" s="137"/>
      <c r="L643" s="137"/>
      <c r="M643" s="137"/>
      <c r="N643" s="137"/>
      <c r="O643" s="38"/>
      <c r="P643" s="38"/>
      <c r="Q643" s="138" t="s">
        <v>76</v>
      </c>
      <c r="R643" s="137"/>
      <c r="S643" s="137"/>
      <c r="T643" s="137"/>
    </row>
    <row r="644" spans="1:20" x14ac:dyDescent="0.25">
      <c r="A644" s="135" t="s">
        <v>41</v>
      </c>
      <c r="B644" s="135"/>
      <c r="C644" s="135"/>
      <c r="D644" s="135"/>
      <c r="E644" s="135"/>
      <c r="F644" s="135"/>
      <c r="G644" s="38"/>
      <c r="H644" s="38"/>
      <c r="I644" s="135" t="s">
        <v>59</v>
      </c>
      <c r="J644" s="135"/>
      <c r="K644" s="135"/>
      <c r="L644" s="135"/>
      <c r="M644" s="135"/>
      <c r="N644" s="135"/>
      <c r="O644" s="38"/>
      <c r="P644" s="38"/>
      <c r="Q644" s="135" t="s">
        <v>60</v>
      </c>
      <c r="R644" s="135"/>
      <c r="S644" s="135"/>
      <c r="T644" s="135"/>
    </row>
    <row r="645" spans="1:20" x14ac:dyDescent="0.25">
      <c r="A645" s="38"/>
      <c r="B645" s="38"/>
      <c r="C645" s="38"/>
      <c r="D645" s="38"/>
      <c r="E645" s="38"/>
      <c r="F645" s="38"/>
      <c r="G645" s="38"/>
      <c r="H645" s="38"/>
      <c r="I645" s="135" t="s">
        <v>61</v>
      </c>
      <c r="J645" s="135"/>
      <c r="K645" s="135"/>
      <c r="L645" s="135"/>
      <c r="M645" s="135"/>
      <c r="N645" s="135"/>
      <c r="O645" s="38"/>
      <c r="P645" s="38"/>
      <c r="Q645" s="135" t="s">
        <v>61</v>
      </c>
      <c r="R645" s="135"/>
      <c r="S645" s="135"/>
      <c r="T645" s="135"/>
    </row>
    <row r="646" spans="1:20" x14ac:dyDescent="0.25">
      <c r="A646" s="38"/>
      <c r="B646" s="38"/>
      <c r="C646" s="38"/>
      <c r="D646" s="38"/>
      <c r="E646" s="38"/>
      <c r="F646" s="38"/>
      <c r="G646" s="38"/>
      <c r="H646" s="38"/>
      <c r="I646" s="139" t="s">
        <v>52</v>
      </c>
      <c r="J646" s="140"/>
      <c r="K646" s="140"/>
      <c r="L646" s="140"/>
      <c r="M646" s="140"/>
      <c r="N646" s="140"/>
      <c r="O646" s="38"/>
      <c r="P646" s="38"/>
      <c r="Q646" s="38"/>
      <c r="R646" s="38"/>
      <c r="S646" s="38"/>
      <c r="T646" s="38"/>
    </row>
    <row r="647" spans="1:20" x14ac:dyDescent="0.25">
      <c r="A647" s="139" t="s">
        <v>53</v>
      </c>
      <c r="B647" s="140"/>
      <c r="C647" s="140"/>
      <c r="D647" s="140"/>
      <c r="E647" s="140"/>
      <c r="F647" s="140"/>
      <c r="G647" s="38"/>
      <c r="H647" s="38"/>
      <c r="I647" s="139" t="s">
        <v>54</v>
      </c>
      <c r="J647" s="140"/>
      <c r="K647" s="140"/>
      <c r="L647" s="140"/>
      <c r="M647" s="140"/>
      <c r="N647" s="140"/>
      <c r="O647" s="38"/>
      <c r="P647" s="38"/>
      <c r="Q647" s="139" t="s">
        <v>55</v>
      </c>
      <c r="R647" s="140"/>
      <c r="S647" s="140"/>
      <c r="T647" s="140"/>
    </row>
    <row r="648" spans="1:20" x14ac:dyDescent="0.25">
      <c r="A648" s="141"/>
      <c r="B648" s="140"/>
      <c r="C648" s="140"/>
      <c r="D648" s="140"/>
      <c r="E648" s="140"/>
      <c r="F648" s="140"/>
      <c r="G648" s="38"/>
      <c r="H648" s="38"/>
      <c r="I648" s="143"/>
      <c r="J648" s="140"/>
      <c r="K648" s="140"/>
      <c r="L648" s="140"/>
      <c r="M648" s="140"/>
      <c r="N648" s="140"/>
      <c r="O648" s="38"/>
      <c r="P648" s="38"/>
      <c r="Q648" s="143"/>
      <c r="R648" s="140"/>
      <c r="S648" s="140"/>
      <c r="T648" s="140"/>
    </row>
    <row r="649" spans="1:20" x14ac:dyDescent="0.25">
      <c r="A649" s="140"/>
      <c r="B649" s="140"/>
      <c r="C649" s="140"/>
      <c r="D649" s="140"/>
      <c r="E649" s="140"/>
      <c r="F649" s="140"/>
      <c r="G649" s="38"/>
      <c r="H649" s="38"/>
      <c r="I649" s="140"/>
      <c r="J649" s="140"/>
      <c r="K649" s="140"/>
      <c r="L649" s="140"/>
      <c r="M649" s="140"/>
      <c r="N649" s="140"/>
      <c r="O649" s="38"/>
      <c r="P649" s="38"/>
      <c r="Q649" s="140"/>
      <c r="R649" s="140"/>
      <c r="S649" s="140"/>
      <c r="T649" s="140"/>
    </row>
    <row r="650" spans="1:20" x14ac:dyDescent="0.25">
      <c r="A650" s="140"/>
      <c r="B650" s="140"/>
      <c r="C650" s="140"/>
      <c r="D650" s="140"/>
      <c r="E650" s="140"/>
      <c r="F650" s="140"/>
      <c r="G650" s="38"/>
      <c r="H650" s="38"/>
      <c r="I650" s="140"/>
      <c r="J650" s="140"/>
      <c r="K650" s="140"/>
      <c r="L650" s="140"/>
      <c r="M650" s="140"/>
      <c r="N650" s="140"/>
      <c r="O650" s="38"/>
      <c r="P650" s="38"/>
      <c r="Q650" s="140"/>
      <c r="R650" s="140"/>
      <c r="S650" s="140"/>
      <c r="T650" s="140"/>
    </row>
    <row r="651" spans="1:20" ht="15.75" thickBot="1" x14ac:dyDescent="0.3">
      <c r="A651" s="142"/>
      <c r="B651" s="142"/>
      <c r="C651" s="142"/>
      <c r="D651" s="142"/>
      <c r="E651" s="142"/>
      <c r="F651" s="142"/>
      <c r="G651" s="38"/>
      <c r="H651" s="38"/>
      <c r="I651" s="142"/>
      <c r="J651" s="142"/>
      <c r="K651" s="142"/>
      <c r="L651" s="142"/>
      <c r="M651" s="142"/>
      <c r="N651" s="142"/>
      <c r="O651" s="38"/>
      <c r="P651" s="38"/>
      <c r="Q651" s="142"/>
      <c r="R651" s="142"/>
      <c r="S651" s="142"/>
      <c r="T651" s="142"/>
    </row>
    <row r="652" spans="1:20" x14ac:dyDescent="0.25">
      <c r="A652" s="136" t="s">
        <v>62</v>
      </c>
      <c r="B652" s="137"/>
      <c r="C652" s="137"/>
      <c r="D652" s="137"/>
      <c r="E652" s="137"/>
      <c r="F652" s="137"/>
      <c r="G652" s="38"/>
      <c r="H652" s="38"/>
      <c r="I652" s="136" t="s">
        <v>63</v>
      </c>
      <c r="J652" s="137"/>
      <c r="K652" s="137"/>
      <c r="L652" s="137"/>
      <c r="M652" s="137"/>
      <c r="N652" s="137"/>
      <c r="O652" s="38"/>
      <c r="P652" s="38"/>
      <c r="Q652" s="136" t="s">
        <v>64</v>
      </c>
      <c r="R652" s="137"/>
      <c r="S652" s="137"/>
      <c r="T652" s="137"/>
    </row>
    <row r="653" spans="1:20" x14ac:dyDescent="0.25">
      <c r="A653" s="135" t="s">
        <v>65</v>
      </c>
      <c r="B653" s="135"/>
      <c r="C653" s="135"/>
      <c r="D653" s="135"/>
      <c r="E653" s="135"/>
      <c r="F653" s="135"/>
      <c r="G653" s="38"/>
      <c r="H653" s="38"/>
      <c r="I653" s="135" t="s">
        <v>66</v>
      </c>
      <c r="J653" s="135"/>
      <c r="K653" s="135"/>
      <c r="L653" s="135"/>
      <c r="M653" s="135"/>
      <c r="N653" s="135"/>
      <c r="O653" s="38"/>
      <c r="P653" s="38"/>
      <c r="Q653" s="135" t="s">
        <v>67</v>
      </c>
      <c r="R653" s="135"/>
      <c r="S653" s="135"/>
      <c r="T653" s="135"/>
    </row>
    <row r="654" spans="1:20" x14ac:dyDescent="0.25">
      <c r="A654" s="135" t="s">
        <v>68</v>
      </c>
      <c r="B654" s="135"/>
      <c r="C654" s="135"/>
      <c r="D654" s="135"/>
      <c r="E654" s="135"/>
      <c r="F654" s="135"/>
      <c r="G654" s="38"/>
      <c r="H654" s="38"/>
      <c r="I654" s="135" t="s">
        <v>69</v>
      </c>
      <c r="J654" s="135"/>
      <c r="K654" s="135"/>
      <c r="L654" s="135"/>
      <c r="M654" s="135"/>
      <c r="N654" s="135"/>
      <c r="O654" s="38"/>
      <c r="P654" s="38"/>
      <c r="Q654" s="135" t="s">
        <v>70</v>
      </c>
      <c r="R654" s="135"/>
      <c r="S654" s="135"/>
      <c r="T654" s="135"/>
    </row>
    <row r="655" spans="1:20" x14ac:dyDescent="0.25">
      <c r="A655" s="227" t="s">
        <v>56</v>
      </c>
      <c r="B655" s="140"/>
      <c r="C655" s="140"/>
      <c r="D655" s="140"/>
      <c r="E655" s="140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  <c r="R655" s="140"/>
      <c r="S655" s="140"/>
      <c r="T655" s="140"/>
    </row>
    <row r="657" spans="1:20" x14ac:dyDescent="0.2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O657" s="38"/>
      <c r="P657" s="38"/>
      <c r="Q657" s="38"/>
      <c r="R657" s="38"/>
      <c r="S657" s="38"/>
      <c r="T657" s="38"/>
    </row>
    <row r="658" spans="1:20" x14ac:dyDescent="0.2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O658" s="38"/>
      <c r="P658" s="38"/>
      <c r="Q658" s="38"/>
      <c r="R658" s="38"/>
      <c r="S658" s="38"/>
      <c r="T658" s="38"/>
    </row>
    <row r="659" spans="1:20" s="52" customFormat="1" x14ac:dyDescent="0.25">
      <c r="N659" s="102"/>
    </row>
    <row r="660" spans="1:20" s="52" customFormat="1" x14ac:dyDescent="0.25">
      <c r="N660" s="102"/>
    </row>
    <row r="662" spans="1:20" ht="26.25" x14ac:dyDescent="0.4">
      <c r="A662" s="208" t="s">
        <v>0</v>
      </c>
      <c r="B662" s="140"/>
      <c r="C662" s="140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</row>
    <row r="663" spans="1:20" ht="15.75" thickBot="1" x14ac:dyDescent="0.3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105"/>
      <c r="O663" s="43"/>
      <c r="P663" s="43"/>
      <c r="Q663" s="43"/>
      <c r="R663" s="43"/>
      <c r="S663" s="43"/>
      <c r="T663" s="43"/>
    </row>
    <row r="664" spans="1:20" ht="15" customHeight="1" x14ac:dyDescent="0.25">
      <c r="A664" s="209" t="s">
        <v>1</v>
      </c>
      <c r="B664" s="210"/>
      <c r="C664" s="210"/>
      <c r="D664" s="210"/>
      <c r="E664" s="210"/>
      <c r="F664" s="211" t="s">
        <v>131</v>
      </c>
      <c r="G664" s="211"/>
      <c r="H664" s="211"/>
      <c r="I664" s="211"/>
      <c r="J664" s="211"/>
      <c r="K664" s="211"/>
      <c r="L664" s="211"/>
      <c r="M664" s="211"/>
      <c r="N664" s="211"/>
      <c r="O664" s="211"/>
      <c r="P664" s="211"/>
      <c r="Q664" s="211"/>
      <c r="R664" s="211"/>
      <c r="S664" s="211"/>
      <c r="T664" s="212"/>
    </row>
    <row r="665" spans="1:20" x14ac:dyDescent="0.25">
      <c r="A665" s="194" t="s">
        <v>2</v>
      </c>
      <c r="B665" s="195"/>
      <c r="C665" s="195"/>
      <c r="D665" s="195"/>
      <c r="E665" s="195"/>
      <c r="F665" s="213" t="s">
        <v>75</v>
      </c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3"/>
      <c r="R665" s="213"/>
      <c r="S665" s="213"/>
      <c r="T665" s="214"/>
    </row>
    <row r="666" spans="1:20" x14ac:dyDescent="0.25">
      <c r="A666" s="194" t="s">
        <v>3</v>
      </c>
      <c r="B666" s="195"/>
      <c r="C666" s="195"/>
      <c r="D666" s="195"/>
      <c r="E666" s="195"/>
      <c r="F666" s="215" t="s">
        <v>4</v>
      </c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6"/>
    </row>
    <row r="667" spans="1:20" x14ac:dyDescent="0.25">
      <c r="A667" s="194" t="s">
        <v>5</v>
      </c>
      <c r="B667" s="195"/>
      <c r="C667" s="195"/>
      <c r="D667" s="195"/>
      <c r="E667" s="195"/>
      <c r="F667" s="215" t="s">
        <v>6</v>
      </c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6"/>
    </row>
    <row r="668" spans="1:20" x14ac:dyDescent="0.25">
      <c r="A668" s="194" t="s">
        <v>7</v>
      </c>
      <c r="B668" s="195"/>
      <c r="C668" s="195"/>
      <c r="D668" s="195"/>
      <c r="E668" s="195"/>
      <c r="F668" s="217" t="s">
        <v>8</v>
      </c>
      <c r="G668" s="215"/>
      <c r="H668" s="218">
        <v>500000</v>
      </c>
      <c r="I668" s="219"/>
      <c r="J668" s="219"/>
      <c r="K668" s="219"/>
      <c r="L668" s="219"/>
      <c r="M668" s="45" t="s">
        <v>9</v>
      </c>
      <c r="N668" s="220">
        <v>0</v>
      </c>
      <c r="O668" s="215"/>
      <c r="P668" s="215"/>
      <c r="Q668" s="217" t="s">
        <v>10</v>
      </c>
      <c r="R668" s="217"/>
      <c r="S668" s="217"/>
      <c r="T668" s="221"/>
    </row>
    <row r="669" spans="1:20" x14ac:dyDescent="0.25">
      <c r="A669" s="194" t="s">
        <v>11</v>
      </c>
      <c r="B669" s="195"/>
      <c r="C669" s="195"/>
      <c r="D669" s="195"/>
      <c r="E669" s="195"/>
      <c r="F669" s="217" t="s">
        <v>8</v>
      </c>
      <c r="G669" s="215"/>
      <c r="H669" s="222">
        <v>500000</v>
      </c>
      <c r="I669" s="223"/>
      <c r="J669" s="223"/>
      <c r="K669" s="223"/>
      <c r="L669" s="223"/>
      <c r="M669" s="45" t="s">
        <v>9</v>
      </c>
      <c r="N669" s="224">
        <v>0</v>
      </c>
      <c r="O669" s="215"/>
      <c r="P669" s="215"/>
      <c r="Q669" s="225">
        <v>0</v>
      </c>
      <c r="R669" s="225"/>
      <c r="S669" s="225"/>
      <c r="T669" s="226"/>
    </row>
    <row r="670" spans="1:20" x14ac:dyDescent="0.25">
      <c r="A670" s="194" t="s">
        <v>12</v>
      </c>
      <c r="B670" s="195"/>
      <c r="C670" s="195"/>
      <c r="D670" s="195"/>
      <c r="E670" s="195"/>
      <c r="F670" s="196" t="s">
        <v>111</v>
      </c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7"/>
    </row>
    <row r="671" spans="1:20" ht="15.75" thickBot="1" x14ac:dyDescent="0.3">
      <c r="A671" s="198" t="s">
        <v>13</v>
      </c>
      <c r="B671" s="199"/>
      <c r="C671" s="199"/>
      <c r="D671" s="199"/>
      <c r="E671" s="199"/>
      <c r="F671" s="200" t="s">
        <v>89</v>
      </c>
      <c r="G671" s="200"/>
      <c r="H671" s="200"/>
      <c r="I671" s="200"/>
      <c r="J671" s="200"/>
      <c r="K671" s="200"/>
      <c r="L671" s="200"/>
      <c r="M671" s="200"/>
      <c r="N671" s="200"/>
      <c r="O671" s="200"/>
      <c r="P671" s="200"/>
      <c r="Q671" s="200"/>
      <c r="R671" s="200"/>
      <c r="S671" s="200"/>
      <c r="T671" s="201"/>
    </row>
    <row r="672" spans="1:20" ht="15.75" thickBot="1" x14ac:dyDescent="0.3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106"/>
      <c r="O672" s="39"/>
      <c r="P672" s="39"/>
      <c r="Q672" s="39"/>
      <c r="R672" s="39"/>
      <c r="S672" s="39"/>
      <c r="T672" s="39"/>
    </row>
    <row r="673" spans="1:28" ht="15.75" thickBot="1" x14ac:dyDescent="0.3">
      <c r="A673" s="162" t="s">
        <v>14</v>
      </c>
      <c r="B673" s="145"/>
      <c r="C673" s="145"/>
      <c r="D673" s="162" t="s">
        <v>15</v>
      </c>
      <c r="E673" s="145"/>
      <c r="F673" s="162" t="s">
        <v>16</v>
      </c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</row>
    <row r="674" spans="1:28" ht="15.75" thickBot="1" x14ac:dyDescent="0.3">
      <c r="A674" s="145"/>
      <c r="B674" s="145"/>
      <c r="C674" s="145"/>
      <c r="D674" s="145"/>
      <c r="E674" s="145"/>
      <c r="F674" s="164" t="s">
        <v>17</v>
      </c>
      <c r="G674" s="145"/>
      <c r="H674" s="162" t="s">
        <v>18</v>
      </c>
      <c r="I674" s="145"/>
      <c r="J674" s="145"/>
      <c r="K674" s="145"/>
      <c r="L674" s="145"/>
      <c r="M674" s="145"/>
      <c r="N674" s="162" t="s">
        <v>19</v>
      </c>
      <c r="O674" s="145"/>
      <c r="P674" s="145"/>
      <c r="Q674" s="145"/>
      <c r="R674" s="145"/>
      <c r="S674" s="145"/>
      <c r="T674" s="145"/>
    </row>
    <row r="675" spans="1:28" ht="15.75" thickBot="1" x14ac:dyDescent="0.3">
      <c r="A675" s="145"/>
      <c r="B675" s="145"/>
      <c r="C675" s="145"/>
      <c r="D675" s="145"/>
      <c r="E675" s="145"/>
      <c r="F675" s="145"/>
      <c r="G675" s="145"/>
      <c r="H675" s="162" t="s">
        <v>20</v>
      </c>
      <c r="I675" s="145"/>
      <c r="J675" s="145"/>
      <c r="K675" s="162" t="s">
        <v>21</v>
      </c>
      <c r="L675" s="145"/>
      <c r="M675" s="145"/>
      <c r="N675" s="162" t="s">
        <v>20</v>
      </c>
      <c r="O675" s="145"/>
      <c r="P675" s="145"/>
      <c r="Q675" s="162" t="s">
        <v>21</v>
      </c>
      <c r="R675" s="145"/>
      <c r="S675" s="145"/>
      <c r="T675" s="164" t="s">
        <v>22</v>
      </c>
      <c r="U675" s="233" t="s">
        <v>120</v>
      </c>
      <c r="V675" s="234"/>
      <c r="W675" s="233" t="s">
        <v>121</v>
      </c>
      <c r="X675" s="234"/>
      <c r="Y675" s="233" t="s">
        <v>122</v>
      </c>
      <c r="Z675" s="234"/>
      <c r="AA675" s="112"/>
      <c r="AB675" s="112"/>
    </row>
    <row r="676" spans="1:28" ht="15.75" thickBot="1" x14ac:dyDescent="0.3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233"/>
      <c r="V676" s="234"/>
      <c r="W676" s="233"/>
      <c r="X676" s="234"/>
      <c r="Y676" s="233"/>
      <c r="Z676" s="234"/>
      <c r="AA676" s="112"/>
      <c r="AB676" s="112"/>
    </row>
    <row r="677" spans="1:28" x14ac:dyDescent="0.25">
      <c r="A677" s="202" t="s">
        <v>23</v>
      </c>
      <c r="B677" s="203"/>
      <c r="C677" s="204"/>
      <c r="D677" s="205"/>
      <c r="E677" s="206"/>
      <c r="F677" s="205"/>
      <c r="G677" s="206"/>
      <c r="H677" s="205"/>
      <c r="I677" s="207"/>
      <c r="J677" s="206"/>
      <c r="K677" s="205"/>
      <c r="L677" s="207"/>
      <c r="M677" s="206"/>
      <c r="N677" s="205"/>
      <c r="O677" s="207"/>
      <c r="P677" s="206"/>
      <c r="Q677" s="205"/>
      <c r="R677" s="207"/>
      <c r="S677" s="206"/>
      <c r="T677" s="44"/>
      <c r="U677" s="112"/>
      <c r="V677" s="112"/>
      <c r="W677" s="112"/>
      <c r="X677" s="112"/>
      <c r="Y677" s="112"/>
      <c r="Z677" s="112"/>
      <c r="AA677" s="112"/>
      <c r="AB677" s="112"/>
    </row>
    <row r="678" spans="1:28" x14ac:dyDescent="0.25">
      <c r="A678" s="152" t="s">
        <v>24</v>
      </c>
      <c r="B678" s="140"/>
      <c r="C678" s="154"/>
      <c r="D678" s="178" t="s">
        <v>25</v>
      </c>
      <c r="E678" s="190"/>
      <c r="F678" s="183">
        <v>531</v>
      </c>
      <c r="G678" s="190"/>
      <c r="H678" s="183">
        <v>531</v>
      </c>
      <c r="I678" s="193"/>
      <c r="J678" s="190"/>
      <c r="K678" s="183">
        <v>531</v>
      </c>
      <c r="L678" s="193"/>
      <c r="M678" s="190"/>
      <c r="N678" s="183">
        <v>531</v>
      </c>
      <c r="O678" s="193"/>
      <c r="P678" s="190"/>
      <c r="Q678" s="183">
        <v>531</v>
      </c>
      <c r="R678" s="193"/>
      <c r="S678" s="190"/>
      <c r="T678" s="6">
        <v>100</v>
      </c>
      <c r="U678" s="73"/>
      <c r="V678" s="112"/>
      <c r="W678" s="112"/>
      <c r="X678" s="112"/>
      <c r="Y678" s="75"/>
      <c r="Z678" s="112"/>
      <c r="AA678" s="112"/>
      <c r="AB678" s="112"/>
    </row>
    <row r="679" spans="1:28" x14ac:dyDescent="0.25">
      <c r="A679" s="152" t="s">
        <v>26</v>
      </c>
      <c r="B679" s="140"/>
      <c r="C679" s="154"/>
      <c r="D679" s="178" t="s">
        <v>27</v>
      </c>
      <c r="E679" s="190"/>
      <c r="F679" s="180">
        <v>132</v>
      </c>
      <c r="G679" s="190"/>
      <c r="H679" s="180">
        <v>132</v>
      </c>
      <c r="I679" s="193"/>
      <c r="J679" s="190"/>
      <c r="K679" s="180">
        <v>132</v>
      </c>
      <c r="L679" s="193"/>
      <c r="M679" s="190"/>
      <c r="N679" s="180">
        <v>132</v>
      </c>
      <c r="O679" s="193"/>
      <c r="P679" s="190"/>
      <c r="Q679" s="180">
        <v>132</v>
      </c>
      <c r="R679" s="193"/>
      <c r="S679" s="190"/>
      <c r="T679" s="6">
        <v>100</v>
      </c>
      <c r="U679" s="73"/>
      <c r="V679" s="112"/>
      <c r="W679" s="112"/>
      <c r="X679" s="74"/>
      <c r="Y679" s="75"/>
      <c r="Z679" s="74"/>
      <c r="AA679" s="112"/>
      <c r="AB679" s="112"/>
    </row>
    <row r="680" spans="1:28" x14ac:dyDescent="0.25">
      <c r="A680" s="152" t="s">
        <v>28</v>
      </c>
      <c r="B680" s="140"/>
      <c r="C680" s="154"/>
      <c r="D680" s="178" t="s">
        <v>27</v>
      </c>
      <c r="E680" s="190"/>
      <c r="F680" s="180">
        <v>6864</v>
      </c>
      <c r="G680" s="190"/>
      <c r="H680" s="180">
        <v>528</v>
      </c>
      <c r="I680" s="193"/>
      <c r="J680" s="190"/>
      <c r="K680" s="180">
        <v>528</v>
      </c>
      <c r="L680" s="193"/>
      <c r="M680" s="190"/>
      <c r="N680" s="180">
        <v>5148</v>
      </c>
      <c r="O680" s="193"/>
      <c r="P680" s="190"/>
      <c r="Q680" s="180">
        <f>+K680+Q598</f>
        <v>5148</v>
      </c>
      <c r="R680" s="193"/>
      <c r="S680" s="190"/>
      <c r="T680" s="47">
        <v>75</v>
      </c>
      <c r="U680" s="73">
        <f>+H680+N598</f>
        <v>5148</v>
      </c>
      <c r="V680" s="74">
        <f>+N680-U680</f>
        <v>0</v>
      </c>
      <c r="W680" s="74">
        <f>+K680+Q598</f>
        <v>5148</v>
      </c>
      <c r="X680" s="74">
        <f>+Q680-W680</f>
        <v>0</v>
      </c>
      <c r="Y680" s="116">
        <f>+W680/F680</f>
        <v>0.75</v>
      </c>
      <c r="Z680" s="118">
        <f>+(T680/100)</f>
        <v>0.75</v>
      </c>
      <c r="AA680" s="119">
        <f>+Y680-Z680</f>
        <v>0</v>
      </c>
      <c r="AB680" s="118"/>
    </row>
    <row r="681" spans="1:28" x14ac:dyDescent="0.25">
      <c r="A681" s="186" t="s">
        <v>29</v>
      </c>
      <c r="B681" s="187"/>
      <c r="C681" s="188"/>
      <c r="D681" s="189"/>
      <c r="E681" s="190"/>
      <c r="F681" s="189"/>
      <c r="G681" s="190"/>
      <c r="H681" s="189"/>
      <c r="I681" s="191"/>
      <c r="J681" s="190"/>
      <c r="K681" s="189"/>
      <c r="L681" s="191"/>
      <c r="M681" s="190"/>
      <c r="N681" s="189"/>
      <c r="O681" s="191"/>
      <c r="P681" s="190"/>
      <c r="Q681" s="189"/>
      <c r="R681" s="191"/>
      <c r="S681" s="190"/>
      <c r="T681" s="7"/>
      <c r="U681" s="73"/>
      <c r="V681" s="74"/>
      <c r="W681" s="74"/>
      <c r="X681" s="78"/>
      <c r="Y681" s="75"/>
      <c r="Z681" s="112"/>
      <c r="AA681" s="112"/>
      <c r="AB681" s="112"/>
    </row>
    <row r="682" spans="1:28" x14ac:dyDescent="0.25">
      <c r="A682" s="152" t="s">
        <v>30</v>
      </c>
      <c r="B682" s="140"/>
      <c r="C682" s="154"/>
      <c r="D682" s="178" t="s">
        <v>27</v>
      </c>
      <c r="E682" s="190"/>
      <c r="F682" s="183" t="s">
        <v>91</v>
      </c>
      <c r="G682" s="190"/>
      <c r="H682" s="183" t="s">
        <v>91</v>
      </c>
      <c r="I682" s="193"/>
      <c r="J682" s="190"/>
      <c r="K682" s="183">
        <v>0</v>
      </c>
      <c r="L682" s="193"/>
      <c r="M682" s="190"/>
      <c r="N682" s="183">
        <v>0</v>
      </c>
      <c r="O682" s="193"/>
      <c r="P682" s="190"/>
      <c r="Q682" s="183">
        <v>0</v>
      </c>
      <c r="R682" s="193"/>
      <c r="S682" s="190"/>
      <c r="T682" s="6">
        <v>0</v>
      </c>
      <c r="U682" s="73"/>
      <c r="V682" s="74"/>
      <c r="W682" s="74"/>
      <c r="X682" s="74"/>
      <c r="Y682" s="116"/>
      <c r="Z682" s="117"/>
      <c r="AA682" s="112"/>
      <c r="AB682" s="112"/>
    </row>
    <row r="683" spans="1:28" x14ac:dyDescent="0.25">
      <c r="A683" s="157" t="s">
        <v>84</v>
      </c>
      <c r="B683" s="140"/>
      <c r="C683" s="154"/>
      <c r="D683" s="178" t="s">
        <v>83</v>
      </c>
      <c r="E683" s="190"/>
      <c r="F683" s="183" t="s">
        <v>91</v>
      </c>
      <c r="G683" s="190"/>
      <c r="H683" s="183" t="s">
        <v>91</v>
      </c>
      <c r="I683" s="193"/>
      <c r="J683" s="190"/>
      <c r="K683" s="183">
        <v>0</v>
      </c>
      <c r="L683" s="193"/>
      <c r="M683" s="190"/>
      <c r="N683" s="183">
        <v>0</v>
      </c>
      <c r="O683" s="193"/>
      <c r="P683" s="190"/>
      <c r="Q683" s="183">
        <v>0</v>
      </c>
      <c r="R683" s="193"/>
      <c r="S683" s="190"/>
      <c r="T683" s="6">
        <v>0</v>
      </c>
      <c r="U683" s="73"/>
      <c r="V683" s="74"/>
      <c r="W683" s="74"/>
      <c r="X683" s="74"/>
      <c r="Y683" s="116"/>
      <c r="Z683" s="117"/>
      <c r="AA683" s="112"/>
      <c r="AB683" s="112"/>
    </row>
    <row r="684" spans="1:28" x14ac:dyDescent="0.25">
      <c r="A684" s="157" t="s">
        <v>31</v>
      </c>
      <c r="B684" s="176"/>
      <c r="C684" s="177"/>
      <c r="D684" s="178" t="s">
        <v>27</v>
      </c>
      <c r="E684" s="179"/>
      <c r="F684" s="180" t="s">
        <v>91</v>
      </c>
      <c r="G684" s="181"/>
      <c r="H684" s="180" t="s">
        <v>91</v>
      </c>
      <c r="I684" s="182"/>
      <c r="J684" s="181"/>
      <c r="K684" s="183">
        <v>0</v>
      </c>
      <c r="L684" s="184"/>
      <c r="M684" s="185"/>
      <c r="N684" s="183">
        <v>0</v>
      </c>
      <c r="O684" s="184"/>
      <c r="P684" s="185"/>
      <c r="Q684" s="183">
        <v>0</v>
      </c>
      <c r="R684" s="184"/>
      <c r="S684" s="185"/>
      <c r="T684" s="6">
        <v>0</v>
      </c>
      <c r="U684" s="73"/>
      <c r="V684" s="74"/>
      <c r="W684" s="74"/>
      <c r="X684" s="74"/>
      <c r="Y684" s="116"/>
      <c r="Z684" s="117"/>
      <c r="AA684" s="112"/>
      <c r="AB684" s="112"/>
    </row>
    <row r="685" spans="1:28" x14ac:dyDescent="0.25">
      <c r="A685" s="186" t="s">
        <v>85</v>
      </c>
      <c r="B685" s="187"/>
      <c r="C685" s="188"/>
      <c r="D685" s="189"/>
      <c r="E685" s="190"/>
      <c r="F685" s="189"/>
      <c r="G685" s="190"/>
      <c r="H685" s="189"/>
      <c r="I685" s="191"/>
      <c r="J685" s="190"/>
      <c r="K685" s="189"/>
      <c r="L685" s="191"/>
      <c r="M685" s="190"/>
      <c r="N685" s="189"/>
      <c r="O685" s="191"/>
      <c r="P685" s="190"/>
      <c r="Q685" s="189"/>
      <c r="R685" s="191"/>
      <c r="S685" s="190"/>
      <c r="T685" s="7"/>
      <c r="U685" s="73"/>
      <c r="V685" s="74"/>
      <c r="W685" s="74"/>
      <c r="X685" s="78"/>
      <c r="Y685" s="75"/>
      <c r="Z685" s="112"/>
      <c r="AA685" s="112"/>
      <c r="AB685" s="112"/>
    </row>
    <row r="686" spans="1:28" ht="15.75" thickBot="1" x14ac:dyDescent="0.3">
      <c r="A686" s="157" t="s">
        <v>86</v>
      </c>
      <c r="B686" s="140"/>
      <c r="C686" s="154"/>
      <c r="D686" s="192" t="s">
        <v>87</v>
      </c>
      <c r="E686" s="190"/>
      <c r="F686" s="180">
        <v>19</v>
      </c>
      <c r="G686" s="190"/>
      <c r="H686" s="180">
        <v>2</v>
      </c>
      <c r="I686" s="193"/>
      <c r="J686" s="190"/>
      <c r="K686" s="180">
        <v>3</v>
      </c>
      <c r="L686" s="193"/>
      <c r="M686" s="190"/>
      <c r="N686" s="180">
        <v>13</v>
      </c>
      <c r="O686" s="193"/>
      <c r="P686" s="190"/>
      <c r="Q686" s="180">
        <v>20</v>
      </c>
      <c r="R686" s="193"/>
      <c r="S686" s="190"/>
      <c r="T686" s="6">
        <v>105.2632</v>
      </c>
      <c r="U686" s="73">
        <f>+H686+N604</f>
        <v>13</v>
      </c>
      <c r="V686" s="74">
        <f>+N686-U686</f>
        <v>0</v>
      </c>
      <c r="W686" s="74">
        <f>+K686+Q604</f>
        <v>20</v>
      </c>
      <c r="X686" s="74">
        <f>+Q686-W686</f>
        <v>0</v>
      </c>
      <c r="Y686" s="116">
        <f>+W686/F686</f>
        <v>1.0526315789473684</v>
      </c>
      <c r="Z686" s="118">
        <f>+(T686/100)</f>
        <v>1.052632</v>
      </c>
      <c r="AA686" s="119">
        <f>+Y686-Z686</f>
        <v>-4.2105263164948781E-7</v>
      </c>
      <c r="AB686" s="118"/>
    </row>
    <row r="687" spans="1:28" ht="15.75" thickBot="1" x14ac:dyDescent="0.3">
      <c r="A687" s="163" t="s">
        <v>32</v>
      </c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12"/>
      <c r="V687" s="112"/>
      <c r="W687" s="112"/>
      <c r="X687" s="112"/>
      <c r="Y687" s="112"/>
      <c r="Z687" s="112"/>
      <c r="AA687" s="112"/>
      <c r="AB687" s="112"/>
    </row>
    <row r="688" spans="1:28" ht="15.75" thickBot="1" x14ac:dyDescent="0.3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107"/>
      <c r="O688" s="41"/>
      <c r="P688" s="41"/>
      <c r="Q688" s="41"/>
      <c r="R688" s="41"/>
      <c r="S688" s="41"/>
      <c r="T688" s="41"/>
      <c r="U688" s="112"/>
      <c r="V688" s="112"/>
      <c r="W688" s="112"/>
      <c r="X688" s="112"/>
      <c r="Y688" s="112"/>
      <c r="Z688" s="112"/>
      <c r="AA688" s="112"/>
      <c r="AB688" s="112"/>
    </row>
    <row r="689" spans="1:28" ht="15.75" thickBot="1" x14ac:dyDescent="0.3">
      <c r="A689" s="162" t="s">
        <v>33</v>
      </c>
      <c r="B689" s="145"/>
      <c r="C689" s="145"/>
      <c r="D689" s="145"/>
      <c r="E689" s="145"/>
      <c r="F689" s="162" t="s">
        <v>34</v>
      </c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12"/>
      <c r="V689" s="112"/>
      <c r="W689" s="112"/>
      <c r="X689" s="112"/>
      <c r="Y689" s="112"/>
      <c r="Z689" s="112"/>
      <c r="AA689" s="112"/>
      <c r="AB689" s="112"/>
    </row>
    <row r="690" spans="1:28" ht="15.75" thickBot="1" x14ac:dyDescent="0.3">
      <c r="A690" s="145"/>
      <c r="B690" s="145"/>
      <c r="C690" s="145"/>
      <c r="D690" s="145"/>
      <c r="E690" s="145"/>
      <c r="F690" s="162" t="s">
        <v>20</v>
      </c>
      <c r="G690" s="145"/>
      <c r="H690" s="162" t="s">
        <v>18</v>
      </c>
      <c r="I690" s="145"/>
      <c r="J690" s="145"/>
      <c r="K690" s="145"/>
      <c r="L690" s="145"/>
      <c r="M690" s="145"/>
      <c r="N690" s="162" t="s">
        <v>19</v>
      </c>
      <c r="O690" s="145"/>
      <c r="P690" s="145"/>
      <c r="Q690" s="145"/>
      <c r="R690" s="145"/>
      <c r="S690" s="145"/>
      <c r="T690" s="145"/>
      <c r="U690" s="112"/>
      <c r="V690" s="112"/>
      <c r="W690" s="112"/>
      <c r="X690" s="112"/>
      <c r="Y690" s="112"/>
      <c r="Z690" s="112"/>
      <c r="AA690" s="112"/>
      <c r="AB690" s="112"/>
    </row>
    <row r="691" spans="1:28" ht="15.75" thickBot="1" x14ac:dyDescent="0.3">
      <c r="A691" s="145"/>
      <c r="B691" s="145"/>
      <c r="C691" s="145"/>
      <c r="D691" s="145"/>
      <c r="E691" s="145"/>
      <c r="F691" s="145"/>
      <c r="G691" s="145"/>
      <c r="H691" s="162" t="s">
        <v>20</v>
      </c>
      <c r="I691" s="145"/>
      <c r="J691" s="145"/>
      <c r="K691" s="162" t="s">
        <v>35</v>
      </c>
      <c r="L691" s="145"/>
      <c r="M691" s="145"/>
      <c r="N691" s="162" t="s">
        <v>20</v>
      </c>
      <c r="O691" s="145"/>
      <c r="P691" s="145"/>
      <c r="Q691" s="162" t="s">
        <v>35</v>
      </c>
      <c r="R691" s="145"/>
      <c r="S691" s="145"/>
      <c r="T691" s="164" t="s">
        <v>22</v>
      </c>
      <c r="U691" s="233" t="s">
        <v>120</v>
      </c>
      <c r="V691" s="234"/>
      <c r="W691" s="233" t="s">
        <v>124</v>
      </c>
      <c r="X691" s="234"/>
      <c r="Y691" s="233" t="s">
        <v>122</v>
      </c>
      <c r="Z691" s="234"/>
      <c r="AA691" s="112"/>
      <c r="AB691" s="112"/>
    </row>
    <row r="692" spans="1:28" ht="15.75" thickBot="1" x14ac:dyDescent="0.3">
      <c r="A692" s="145"/>
      <c r="B692" s="145"/>
      <c r="C692" s="145"/>
      <c r="D692" s="145"/>
      <c r="E692" s="145"/>
      <c r="F692" s="145"/>
      <c r="G692" s="145"/>
      <c r="H692" s="42" t="s">
        <v>36</v>
      </c>
      <c r="I692" s="42" t="s">
        <v>37</v>
      </c>
      <c r="J692" s="42" t="s">
        <v>38</v>
      </c>
      <c r="K692" s="42" t="s">
        <v>36</v>
      </c>
      <c r="L692" s="42" t="s">
        <v>37</v>
      </c>
      <c r="M692" s="42" t="s">
        <v>38</v>
      </c>
      <c r="N692" s="108" t="s">
        <v>36</v>
      </c>
      <c r="O692" s="42" t="s">
        <v>37</v>
      </c>
      <c r="P692" s="42" t="s">
        <v>38</v>
      </c>
      <c r="Q692" s="42" t="s">
        <v>36</v>
      </c>
      <c r="R692" s="42" t="s">
        <v>37</v>
      </c>
      <c r="S692" s="42" t="s">
        <v>38</v>
      </c>
      <c r="T692" s="145"/>
      <c r="U692" s="233"/>
      <c r="V692" s="234"/>
      <c r="W692" s="233"/>
      <c r="X692" s="234"/>
      <c r="Y692" s="233"/>
      <c r="Z692" s="234"/>
      <c r="AA692" s="112"/>
      <c r="AB692" s="112"/>
    </row>
    <row r="693" spans="1:28" ht="15.75" thickBot="1" x14ac:dyDescent="0.3">
      <c r="A693" s="165" t="s">
        <v>39</v>
      </c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  <c r="U693" s="112"/>
      <c r="V693" s="112"/>
      <c r="W693" s="112"/>
      <c r="X693" s="112"/>
      <c r="Y693" s="112"/>
      <c r="Z693" s="112"/>
      <c r="AA693" s="112"/>
      <c r="AB693" s="112"/>
    </row>
    <row r="694" spans="1:28" ht="15.75" thickBot="1" x14ac:dyDescent="0.3">
      <c r="A694" s="166" t="s">
        <v>23</v>
      </c>
      <c r="B694" s="137"/>
      <c r="C694" s="137"/>
      <c r="D694" s="137"/>
      <c r="E694" s="167"/>
      <c r="F694" s="168"/>
      <c r="G694" s="167"/>
      <c r="H694" s="169"/>
      <c r="I694" s="170"/>
      <c r="J694" s="170"/>
      <c r="K694" s="170"/>
      <c r="L694" s="170"/>
      <c r="M694" s="171"/>
      <c r="N694" s="169"/>
      <c r="O694" s="170"/>
      <c r="P694" s="170"/>
      <c r="Q694" s="170"/>
      <c r="R694" s="170"/>
      <c r="S694" s="171"/>
      <c r="T694" s="172"/>
      <c r="U694" s="112"/>
      <c r="V694" s="112"/>
      <c r="W694" s="112"/>
      <c r="X694" s="112"/>
      <c r="Y694" s="112"/>
      <c r="Z694" s="112"/>
      <c r="AA694" s="112"/>
      <c r="AB694" s="112"/>
    </row>
    <row r="695" spans="1:28" x14ac:dyDescent="0.25">
      <c r="A695" s="173" t="s">
        <v>92</v>
      </c>
      <c r="B695" s="137"/>
      <c r="C695" s="137"/>
      <c r="D695" s="137"/>
      <c r="E695" s="167"/>
      <c r="F695" s="174">
        <v>180500</v>
      </c>
      <c r="G695" s="175"/>
      <c r="H695" s="36">
        <v>19000</v>
      </c>
      <c r="I695" s="10">
        <v>0</v>
      </c>
      <c r="J695" s="27">
        <v>0</v>
      </c>
      <c r="K695" s="10">
        <v>8008.13</v>
      </c>
      <c r="L695" s="10">
        <v>0</v>
      </c>
      <c r="M695" s="10">
        <v>0</v>
      </c>
      <c r="N695" s="98">
        <v>123500</v>
      </c>
      <c r="O695" s="10">
        <v>0</v>
      </c>
      <c r="P695" s="10">
        <v>0</v>
      </c>
      <c r="Q695" s="10">
        <v>80130.87</v>
      </c>
      <c r="R695" s="10">
        <v>0</v>
      </c>
      <c r="S695" s="30">
        <v>0</v>
      </c>
      <c r="T695" s="127">
        <f>+Q695/F695</f>
        <v>0.44393833795013848</v>
      </c>
      <c r="U695" s="73">
        <f>+H695+N613</f>
        <v>123500</v>
      </c>
      <c r="V695" s="73">
        <f>+N695-U695</f>
        <v>0</v>
      </c>
      <c r="W695" s="73">
        <f>+K695+Q613</f>
        <v>80130.87000000001</v>
      </c>
      <c r="X695" s="73">
        <f>+Q695-W695</f>
        <v>0</v>
      </c>
      <c r="Y695" s="116">
        <f>+W695/F695</f>
        <v>0.44393833795013854</v>
      </c>
      <c r="Z695" s="118">
        <f>+(T695/100)</f>
        <v>4.439383379501385E-3</v>
      </c>
      <c r="AA695" s="119">
        <f>+Y695-Z695</f>
        <v>0.43949895457063715</v>
      </c>
      <c r="AB695" s="112"/>
    </row>
    <row r="696" spans="1:28" x14ac:dyDescent="0.25">
      <c r="A696" s="157" t="s">
        <v>40</v>
      </c>
      <c r="B696" s="153"/>
      <c r="C696" s="153"/>
      <c r="D696" s="153"/>
      <c r="E696" s="154"/>
      <c r="F696" s="155">
        <v>15100</v>
      </c>
      <c r="G696" s="156"/>
      <c r="H696" s="33">
        <v>0</v>
      </c>
      <c r="I696" s="22">
        <v>0</v>
      </c>
      <c r="J696" s="28">
        <v>0</v>
      </c>
      <c r="K696" s="22">
        <v>0</v>
      </c>
      <c r="L696" s="22">
        <v>0</v>
      </c>
      <c r="M696" s="22">
        <v>0</v>
      </c>
      <c r="N696" s="103">
        <v>0</v>
      </c>
      <c r="O696" s="22">
        <v>0</v>
      </c>
      <c r="P696" s="22">
        <v>0</v>
      </c>
      <c r="Q696" s="22">
        <v>0</v>
      </c>
      <c r="R696" s="22">
        <v>0</v>
      </c>
      <c r="S696" s="22">
        <v>0</v>
      </c>
      <c r="T696" s="131">
        <f>+Q696/F696</f>
        <v>0</v>
      </c>
      <c r="U696" s="73">
        <f t="shared" ref="U696:U707" si="73">+H696+N614</f>
        <v>0</v>
      </c>
      <c r="V696" s="73">
        <f t="shared" ref="V696:V707" si="74">+N696-U696</f>
        <v>0</v>
      </c>
      <c r="W696" s="73">
        <f t="shared" ref="W696:W707" si="75">+K696+Q614</f>
        <v>0</v>
      </c>
      <c r="X696" s="73">
        <f t="shared" ref="X696:X707" si="76">+Q696-W696</f>
        <v>0</v>
      </c>
      <c r="Y696" s="116">
        <f t="shared" ref="Y696:Y707" si="77">+W696/F696</f>
        <v>0</v>
      </c>
      <c r="Z696" s="118">
        <f t="shared" ref="Z696:Z707" si="78">+(T696/100)</f>
        <v>0</v>
      </c>
      <c r="AA696" s="119">
        <f t="shared" ref="AA696:AA707" si="79">+Y696-Z696</f>
        <v>0</v>
      </c>
      <c r="AB696" s="112"/>
    </row>
    <row r="697" spans="1:28" x14ac:dyDescent="0.25">
      <c r="A697" s="152" t="s">
        <v>43</v>
      </c>
      <c r="B697" s="153"/>
      <c r="C697" s="153"/>
      <c r="D697" s="153"/>
      <c r="E697" s="154"/>
      <c r="F697" s="155">
        <v>50000</v>
      </c>
      <c r="G697" s="156"/>
      <c r="H697" s="34">
        <v>0</v>
      </c>
      <c r="I697" s="6">
        <v>0</v>
      </c>
      <c r="J697" s="28">
        <v>0</v>
      </c>
      <c r="K697" s="6">
        <v>0</v>
      </c>
      <c r="L697" s="6">
        <v>0</v>
      </c>
      <c r="M697" s="6">
        <v>0</v>
      </c>
      <c r="N697" s="97">
        <v>0</v>
      </c>
      <c r="O697" s="6">
        <v>0</v>
      </c>
      <c r="P697" s="6">
        <v>0</v>
      </c>
      <c r="Q697" s="6">
        <v>0</v>
      </c>
      <c r="R697" s="6">
        <v>0</v>
      </c>
      <c r="S697" s="22">
        <v>0</v>
      </c>
      <c r="T697" s="131">
        <f t="shared" ref="T697:T706" si="80">+Q697/F697</f>
        <v>0</v>
      </c>
      <c r="U697" s="73">
        <f t="shared" si="73"/>
        <v>0</v>
      </c>
      <c r="V697" s="73">
        <f t="shared" si="74"/>
        <v>0</v>
      </c>
      <c r="W697" s="73">
        <f t="shared" si="75"/>
        <v>0</v>
      </c>
      <c r="X697" s="73">
        <f t="shared" si="76"/>
        <v>0</v>
      </c>
      <c r="Y697" s="116">
        <f t="shared" si="77"/>
        <v>0</v>
      </c>
      <c r="Z697" s="118">
        <f t="shared" si="78"/>
        <v>0</v>
      </c>
      <c r="AA697" s="119">
        <f t="shared" si="79"/>
        <v>0</v>
      </c>
      <c r="AB697" s="112"/>
    </row>
    <row r="698" spans="1:28" x14ac:dyDescent="0.25">
      <c r="A698" s="152" t="s">
        <v>42</v>
      </c>
      <c r="B698" s="153"/>
      <c r="C698" s="153"/>
      <c r="D698" s="153"/>
      <c r="E698" s="154"/>
      <c r="F698" s="155">
        <v>144660</v>
      </c>
      <c r="G698" s="156"/>
      <c r="H698" s="34">
        <v>18600</v>
      </c>
      <c r="I698" s="6">
        <v>0</v>
      </c>
      <c r="J698" s="28">
        <v>0</v>
      </c>
      <c r="K698" s="6">
        <v>60000</v>
      </c>
      <c r="L698" s="6">
        <v>0</v>
      </c>
      <c r="M698" s="6">
        <v>0</v>
      </c>
      <c r="N698" s="97">
        <v>88860</v>
      </c>
      <c r="O698" s="6">
        <v>0</v>
      </c>
      <c r="P698" s="6">
        <v>0</v>
      </c>
      <c r="Q698" s="6">
        <v>63843</v>
      </c>
      <c r="R698" s="6">
        <v>0</v>
      </c>
      <c r="S698" s="22">
        <v>0</v>
      </c>
      <c r="T698" s="131">
        <f t="shared" si="80"/>
        <v>0.44133139776026548</v>
      </c>
      <c r="U698" s="73">
        <f t="shared" si="73"/>
        <v>88860</v>
      </c>
      <c r="V698" s="73">
        <f t="shared" si="74"/>
        <v>0</v>
      </c>
      <c r="W698" s="73">
        <f t="shared" si="75"/>
        <v>63843</v>
      </c>
      <c r="X698" s="73">
        <f t="shared" si="76"/>
        <v>0</v>
      </c>
      <c r="Y698" s="116">
        <f t="shared" si="77"/>
        <v>0.44133139776026548</v>
      </c>
      <c r="Z698" s="118">
        <f t="shared" si="78"/>
        <v>4.4133139776026545E-3</v>
      </c>
      <c r="AA698" s="119">
        <f t="shared" si="79"/>
        <v>0.43691808378266284</v>
      </c>
      <c r="AB698" s="112"/>
    </row>
    <row r="699" spans="1:28" x14ac:dyDescent="0.25">
      <c r="A699" s="157" t="s">
        <v>93</v>
      </c>
      <c r="B699" s="153"/>
      <c r="C699" s="153"/>
      <c r="D699" s="153"/>
      <c r="E699" s="154"/>
      <c r="F699" s="155">
        <v>10000</v>
      </c>
      <c r="G699" s="156"/>
      <c r="H699" s="34">
        <v>0</v>
      </c>
      <c r="I699" s="6">
        <v>0</v>
      </c>
      <c r="J699" s="28">
        <v>0</v>
      </c>
      <c r="K699" s="6">
        <v>0</v>
      </c>
      <c r="L699" s="6">
        <v>0</v>
      </c>
      <c r="M699" s="6">
        <v>0</v>
      </c>
      <c r="N699" s="97">
        <v>0</v>
      </c>
      <c r="O699" s="6">
        <v>0</v>
      </c>
      <c r="P699" s="6">
        <v>0</v>
      </c>
      <c r="Q699" s="6">
        <v>0</v>
      </c>
      <c r="R699" s="6">
        <v>0</v>
      </c>
      <c r="S699" s="22">
        <v>0</v>
      </c>
      <c r="T699" s="131">
        <f t="shared" si="80"/>
        <v>0</v>
      </c>
      <c r="U699" s="73">
        <f t="shared" si="73"/>
        <v>0</v>
      </c>
      <c r="V699" s="73">
        <f t="shared" si="74"/>
        <v>0</v>
      </c>
      <c r="W699" s="73">
        <f t="shared" si="75"/>
        <v>0</v>
      </c>
      <c r="X699" s="73">
        <f t="shared" si="76"/>
        <v>0</v>
      </c>
      <c r="Y699" s="116">
        <f t="shared" si="77"/>
        <v>0</v>
      </c>
      <c r="Z699" s="118">
        <f t="shared" si="78"/>
        <v>0</v>
      </c>
      <c r="AA699" s="119">
        <f t="shared" si="79"/>
        <v>0</v>
      </c>
      <c r="AB699" s="112"/>
    </row>
    <row r="700" spans="1:28" x14ac:dyDescent="0.25">
      <c r="A700" s="152" t="s">
        <v>94</v>
      </c>
      <c r="B700" s="153"/>
      <c r="C700" s="153"/>
      <c r="D700" s="153"/>
      <c r="E700" s="154"/>
      <c r="F700" s="155">
        <v>2000</v>
      </c>
      <c r="G700" s="156"/>
      <c r="H700" s="34">
        <v>0</v>
      </c>
      <c r="I700" s="6">
        <v>0</v>
      </c>
      <c r="J700" s="28">
        <v>0</v>
      </c>
      <c r="K700" s="6">
        <v>0</v>
      </c>
      <c r="L700" s="6">
        <v>0</v>
      </c>
      <c r="M700" s="6">
        <v>0</v>
      </c>
      <c r="N700" s="97">
        <v>0</v>
      </c>
      <c r="O700" s="6">
        <v>0</v>
      </c>
      <c r="P700" s="6">
        <v>0</v>
      </c>
      <c r="Q700" s="6">
        <v>0</v>
      </c>
      <c r="R700" s="6">
        <v>0</v>
      </c>
      <c r="S700" s="22">
        <v>0</v>
      </c>
      <c r="T700" s="131">
        <f t="shared" si="80"/>
        <v>0</v>
      </c>
      <c r="U700" s="73">
        <f t="shared" si="73"/>
        <v>0</v>
      </c>
      <c r="V700" s="73">
        <f t="shared" si="74"/>
        <v>0</v>
      </c>
      <c r="W700" s="73">
        <f t="shared" si="75"/>
        <v>0</v>
      </c>
      <c r="X700" s="73">
        <f t="shared" si="76"/>
        <v>0</v>
      </c>
      <c r="Y700" s="116">
        <f t="shared" si="77"/>
        <v>0</v>
      </c>
      <c r="Z700" s="118">
        <f t="shared" si="78"/>
        <v>0</v>
      </c>
      <c r="AA700" s="119">
        <f t="shared" si="79"/>
        <v>0</v>
      </c>
      <c r="AB700" s="112"/>
    </row>
    <row r="701" spans="1:28" x14ac:dyDescent="0.25">
      <c r="A701" s="152" t="s">
        <v>95</v>
      </c>
      <c r="B701" s="153"/>
      <c r="C701" s="153"/>
      <c r="D701" s="153"/>
      <c r="E701" s="154"/>
      <c r="F701" s="155">
        <v>1500</v>
      </c>
      <c r="G701" s="156"/>
      <c r="H701" s="34">
        <v>0</v>
      </c>
      <c r="I701" s="6">
        <v>0</v>
      </c>
      <c r="J701" s="28">
        <v>0</v>
      </c>
      <c r="K701" s="6">
        <v>0</v>
      </c>
      <c r="L701" s="6">
        <v>0</v>
      </c>
      <c r="M701" s="6">
        <v>0</v>
      </c>
      <c r="N701" s="97">
        <v>0</v>
      </c>
      <c r="O701" s="6">
        <v>0</v>
      </c>
      <c r="P701" s="6">
        <v>0</v>
      </c>
      <c r="Q701" s="6">
        <v>0</v>
      </c>
      <c r="R701" s="6">
        <v>0</v>
      </c>
      <c r="S701" s="22">
        <v>0</v>
      </c>
      <c r="T701" s="131">
        <f t="shared" si="80"/>
        <v>0</v>
      </c>
      <c r="U701" s="73">
        <f t="shared" si="73"/>
        <v>0</v>
      </c>
      <c r="V701" s="73">
        <f t="shared" si="74"/>
        <v>0</v>
      </c>
      <c r="W701" s="73">
        <f t="shared" si="75"/>
        <v>0</v>
      </c>
      <c r="X701" s="73">
        <f t="shared" si="76"/>
        <v>0</v>
      </c>
      <c r="Y701" s="116">
        <f t="shared" si="77"/>
        <v>0</v>
      </c>
      <c r="Z701" s="118">
        <f t="shared" si="78"/>
        <v>0</v>
      </c>
      <c r="AA701" s="119">
        <f t="shared" si="79"/>
        <v>0</v>
      </c>
      <c r="AB701" s="112"/>
    </row>
    <row r="702" spans="1:28" x14ac:dyDescent="0.25">
      <c r="A702" s="152" t="s">
        <v>96</v>
      </c>
      <c r="B702" s="153"/>
      <c r="C702" s="153"/>
      <c r="D702" s="153"/>
      <c r="E702" s="154"/>
      <c r="F702" s="155">
        <v>10000</v>
      </c>
      <c r="G702" s="156"/>
      <c r="H702" s="34">
        <v>0</v>
      </c>
      <c r="I702" s="6">
        <v>0</v>
      </c>
      <c r="J702" s="28">
        <v>0</v>
      </c>
      <c r="K702" s="6">
        <v>1021</v>
      </c>
      <c r="L702" s="6">
        <v>0</v>
      </c>
      <c r="M702" s="6">
        <v>0</v>
      </c>
      <c r="N702" s="97">
        <v>0</v>
      </c>
      <c r="O702" s="6">
        <v>0</v>
      </c>
      <c r="P702" s="6">
        <v>0</v>
      </c>
      <c r="Q702" s="6">
        <v>1080</v>
      </c>
      <c r="R702" s="6">
        <v>0</v>
      </c>
      <c r="S702" s="22">
        <v>0</v>
      </c>
      <c r="T702" s="131">
        <f t="shared" si="80"/>
        <v>0.108</v>
      </c>
      <c r="U702" s="73">
        <f t="shared" si="73"/>
        <v>0</v>
      </c>
      <c r="V702" s="73">
        <f t="shared" si="74"/>
        <v>0</v>
      </c>
      <c r="W702" s="73">
        <f t="shared" si="75"/>
        <v>1080</v>
      </c>
      <c r="X702" s="73">
        <f t="shared" si="76"/>
        <v>0</v>
      </c>
      <c r="Y702" s="116">
        <f t="shared" si="77"/>
        <v>0.108</v>
      </c>
      <c r="Z702" s="118">
        <f t="shared" si="78"/>
        <v>1.08E-3</v>
      </c>
      <c r="AA702" s="119">
        <f t="shared" si="79"/>
        <v>0.10692</v>
      </c>
      <c r="AB702" s="112"/>
    </row>
    <row r="703" spans="1:28" x14ac:dyDescent="0.25">
      <c r="A703" s="152" t="s">
        <v>88</v>
      </c>
      <c r="B703" s="153"/>
      <c r="C703" s="153"/>
      <c r="D703" s="153"/>
      <c r="E703" s="154"/>
      <c r="F703" s="155">
        <v>23000</v>
      </c>
      <c r="G703" s="156"/>
      <c r="H703" s="34">
        <v>0</v>
      </c>
      <c r="I703" s="6">
        <v>0</v>
      </c>
      <c r="J703" s="28">
        <v>0</v>
      </c>
      <c r="K703" s="6">
        <v>0</v>
      </c>
      <c r="L703" s="6">
        <v>0</v>
      </c>
      <c r="M703" s="6">
        <v>0</v>
      </c>
      <c r="N703" s="97">
        <v>0</v>
      </c>
      <c r="O703" s="6">
        <v>0</v>
      </c>
      <c r="P703" s="6">
        <v>0</v>
      </c>
      <c r="Q703" s="6">
        <v>10236.81</v>
      </c>
      <c r="R703" s="6">
        <v>0</v>
      </c>
      <c r="S703" s="22">
        <v>0</v>
      </c>
      <c r="T703" s="131">
        <f t="shared" si="80"/>
        <v>0.44507869565217389</v>
      </c>
      <c r="U703" s="73">
        <f t="shared" si="73"/>
        <v>0</v>
      </c>
      <c r="V703" s="73">
        <f t="shared" si="74"/>
        <v>0</v>
      </c>
      <c r="W703" s="73">
        <f t="shared" si="75"/>
        <v>10236.81</v>
      </c>
      <c r="X703" s="73">
        <f t="shared" si="76"/>
        <v>0</v>
      </c>
      <c r="Y703" s="116">
        <f t="shared" si="77"/>
        <v>0.44507869565217389</v>
      </c>
      <c r="Z703" s="118">
        <f t="shared" si="78"/>
        <v>4.4507869565217385E-3</v>
      </c>
      <c r="AA703" s="119">
        <f t="shared" si="79"/>
        <v>0.44062790869565216</v>
      </c>
      <c r="AB703" s="112"/>
    </row>
    <row r="704" spans="1:28" x14ac:dyDescent="0.25">
      <c r="A704" s="152" t="s">
        <v>97</v>
      </c>
      <c r="B704" s="153"/>
      <c r="C704" s="153"/>
      <c r="D704" s="153"/>
      <c r="E704" s="154"/>
      <c r="F704" s="155">
        <v>7000</v>
      </c>
      <c r="G704" s="156"/>
      <c r="H704" s="34">
        <v>0</v>
      </c>
      <c r="I704" s="6">
        <v>0</v>
      </c>
      <c r="J704" s="28">
        <v>0</v>
      </c>
      <c r="K704" s="6">
        <v>0</v>
      </c>
      <c r="L704" s="6">
        <v>0</v>
      </c>
      <c r="M704" s="6">
        <v>0</v>
      </c>
      <c r="N704" s="97">
        <v>7000</v>
      </c>
      <c r="O704" s="6">
        <v>0</v>
      </c>
      <c r="P704" s="6">
        <v>0</v>
      </c>
      <c r="Q704" s="6">
        <v>6492</v>
      </c>
      <c r="R704" s="6">
        <v>0</v>
      </c>
      <c r="S704" s="22">
        <v>0</v>
      </c>
      <c r="T704" s="131">
        <f t="shared" si="80"/>
        <v>0.92742857142857138</v>
      </c>
      <c r="U704" s="73">
        <f t="shared" si="73"/>
        <v>7000</v>
      </c>
      <c r="V704" s="73">
        <f t="shared" si="74"/>
        <v>0</v>
      </c>
      <c r="W704" s="73">
        <f t="shared" si="75"/>
        <v>6492</v>
      </c>
      <c r="X704" s="73">
        <f t="shared" si="76"/>
        <v>0</v>
      </c>
      <c r="Y704" s="116">
        <f t="shared" si="77"/>
        <v>0.92742857142857138</v>
      </c>
      <c r="Z704" s="118">
        <f t="shared" si="78"/>
        <v>9.2742857142857141E-3</v>
      </c>
      <c r="AA704" s="119">
        <f t="shared" si="79"/>
        <v>0.9181542857142857</v>
      </c>
      <c r="AB704" s="112"/>
    </row>
    <row r="705" spans="1:28" x14ac:dyDescent="0.25">
      <c r="A705" s="152" t="s">
        <v>98</v>
      </c>
      <c r="B705" s="153"/>
      <c r="C705" s="153"/>
      <c r="D705" s="153"/>
      <c r="E705" s="154"/>
      <c r="F705" s="155">
        <v>49990</v>
      </c>
      <c r="G705" s="156"/>
      <c r="H705" s="34">
        <v>0</v>
      </c>
      <c r="I705" s="6">
        <v>0</v>
      </c>
      <c r="J705" s="28">
        <v>0</v>
      </c>
      <c r="K705" s="6">
        <v>0</v>
      </c>
      <c r="L705" s="6">
        <v>0</v>
      </c>
      <c r="M705" s="6">
        <v>0</v>
      </c>
      <c r="N705" s="97">
        <v>19500</v>
      </c>
      <c r="O705" s="6">
        <v>0</v>
      </c>
      <c r="P705" s="6">
        <v>0</v>
      </c>
      <c r="Q705" s="6">
        <v>9058.31</v>
      </c>
      <c r="R705" s="6">
        <v>0</v>
      </c>
      <c r="S705" s="22">
        <v>0</v>
      </c>
      <c r="T705" s="131">
        <f t="shared" si="80"/>
        <v>0.18120244048809761</v>
      </c>
      <c r="U705" s="73">
        <f t="shared" si="73"/>
        <v>19500</v>
      </c>
      <c r="V705" s="73">
        <f t="shared" si="74"/>
        <v>0</v>
      </c>
      <c r="W705" s="73">
        <f t="shared" si="75"/>
        <v>9058.31</v>
      </c>
      <c r="X705" s="73">
        <f t="shared" si="76"/>
        <v>0</v>
      </c>
      <c r="Y705" s="116">
        <f t="shared" si="77"/>
        <v>0.18120244048809761</v>
      </c>
      <c r="Z705" s="118">
        <f t="shared" si="78"/>
        <v>1.8120244048809762E-3</v>
      </c>
      <c r="AA705" s="119">
        <f t="shared" si="79"/>
        <v>0.17939041608321663</v>
      </c>
      <c r="AB705" s="112"/>
    </row>
    <row r="706" spans="1:28" ht="15.75" thickBot="1" x14ac:dyDescent="0.3">
      <c r="A706" s="157" t="s">
        <v>99</v>
      </c>
      <c r="B706" s="153"/>
      <c r="C706" s="153"/>
      <c r="D706" s="153"/>
      <c r="E706" s="154"/>
      <c r="F706" s="155">
        <v>6250</v>
      </c>
      <c r="G706" s="156"/>
      <c r="H706" s="34">
        <v>0</v>
      </c>
      <c r="I706" s="6">
        <v>0</v>
      </c>
      <c r="J706" s="28">
        <v>0</v>
      </c>
      <c r="K706" s="6">
        <v>255</v>
      </c>
      <c r="L706" s="6">
        <v>0</v>
      </c>
      <c r="M706" s="6">
        <v>0</v>
      </c>
      <c r="N706" s="97">
        <v>3750</v>
      </c>
      <c r="O706" s="6">
        <v>0</v>
      </c>
      <c r="P706" s="6">
        <v>0</v>
      </c>
      <c r="Q706" s="6">
        <v>2553.9899999999998</v>
      </c>
      <c r="R706" s="6">
        <v>0</v>
      </c>
      <c r="S706" s="22">
        <v>0</v>
      </c>
      <c r="T706" s="131">
        <f t="shared" si="80"/>
        <v>0.40863839999999996</v>
      </c>
      <c r="U706" s="73">
        <f t="shared" si="73"/>
        <v>3750</v>
      </c>
      <c r="V706" s="73">
        <f t="shared" si="74"/>
        <v>0</v>
      </c>
      <c r="W706" s="73">
        <f t="shared" si="75"/>
        <v>2553.9899999999998</v>
      </c>
      <c r="X706" s="73">
        <f t="shared" si="76"/>
        <v>0</v>
      </c>
      <c r="Y706" s="116">
        <f t="shared" si="77"/>
        <v>0.40863839999999996</v>
      </c>
      <c r="Z706" s="118">
        <f t="shared" si="78"/>
        <v>4.0863839999999993E-3</v>
      </c>
      <c r="AA706" s="119">
        <f t="shared" si="79"/>
        <v>0.40455201599999996</v>
      </c>
      <c r="AB706" s="112"/>
    </row>
    <row r="707" spans="1:28" ht="15.75" thickBot="1" x14ac:dyDescent="0.3">
      <c r="A707" s="158" t="s">
        <v>32</v>
      </c>
      <c r="B707" s="159"/>
      <c r="C707" s="159"/>
      <c r="D707" s="159"/>
      <c r="E707" s="160"/>
      <c r="F707" s="161">
        <f>SUM(F695:G706)</f>
        <v>500000</v>
      </c>
      <c r="G707" s="150"/>
      <c r="H707" s="11">
        <f t="shared" ref="H707:Q707" si="81">SUM(H695:H706)</f>
        <v>37600</v>
      </c>
      <c r="I707" s="12">
        <f t="shared" si="81"/>
        <v>0</v>
      </c>
      <c r="J707" s="12">
        <f t="shared" si="81"/>
        <v>0</v>
      </c>
      <c r="K707" s="12">
        <f t="shared" si="81"/>
        <v>69284.13</v>
      </c>
      <c r="L707" s="12">
        <f t="shared" si="81"/>
        <v>0</v>
      </c>
      <c r="M707" s="12">
        <f t="shared" si="81"/>
        <v>0</v>
      </c>
      <c r="N707" s="104">
        <f>SUM(N695:N706)</f>
        <v>242610</v>
      </c>
      <c r="O707" s="12">
        <f t="shared" si="81"/>
        <v>0</v>
      </c>
      <c r="P707" s="12">
        <f t="shared" si="81"/>
        <v>0</v>
      </c>
      <c r="Q707" s="12">
        <f t="shared" si="81"/>
        <v>173394.97999999998</v>
      </c>
      <c r="R707" s="46">
        <v>0</v>
      </c>
      <c r="S707" s="32">
        <v>0</v>
      </c>
      <c r="T707" s="35"/>
      <c r="U707" s="73">
        <f t="shared" si="73"/>
        <v>242610</v>
      </c>
      <c r="V707" s="73">
        <f t="shared" si="74"/>
        <v>0</v>
      </c>
      <c r="W707" s="73">
        <f t="shared" si="75"/>
        <v>173394.98</v>
      </c>
      <c r="X707" s="73">
        <f t="shared" si="76"/>
        <v>0</v>
      </c>
      <c r="Y707" s="116">
        <f t="shared" si="77"/>
        <v>0.34678996000000001</v>
      </c>
      <c r="Z707" s="118">
        <f t="shared" si="78"/>
        <v>0</v>
      </c>
      <c r="AA707" s="119">
        <f t="shared" si="79"/>
        <v>0.34678996000000001</v>
      </c>
      <c r="AB707" s="112"/>
    </row>
    <row r="708" spans="1:28" ht="15.75" thickBot="1" x14ac:dyDescent="0.3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107"/>
      <c r="O708" s="41"/>
      <c r="P708" s="41"/>
      <c r="Q708" s="41"/>
      <c r="R708" s="41"/>
      <c r="S708" s="41"/>
      <c r="T708" s="41"/>
    </row>
    <row r="709" spans="1:28" ht="15.75" thickBot="1" x14ac:dyDescent="0.3">
      <c r="A709" s="162" t="s">
        <v>44</v>
      </c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</row>
    <row r="710" spans="1:28" ht="15.75" thickBot="1" x14ac:dyDescent="0.3">
      <c r="A710" s="145"/>
      <c r="B710" s="145"/>
      <c r="C710" s="162" t="s">
        <v>17</v>
      </c>
      <c r="D710" s="145"/>
      <c r="E710" s="145"/>
      <c r="F710" s="145"/>
      <c r="G710" s="145"/>
      <c r="H710" s="145"/>
      <c r="I710" s="162" t="s">
        <v>45</v>
      </c>
      <c r="J710" s="145"/>
      <c r="K710" s="145"/>
      <c r="L710" s="145"/>
      <c r="M710" s="145"/>
      <c r="N710" s="145"/>
      <c r="O710" s="162" t="s">
        <v>19</v>
      </c>
      <c r="P710" s="145"/>
      <c r="Q710" s="145"/>
      <c r="R710" s="145"/>
      <c r="S710" s="145"/>
      <c r="T710" s="145"/>
    </row>
    <row r="711" spans="1:28" ht="15.75" thickBot="1" x14ac:dyDescent="0.3">
      <c r="A711" s="145"/>
      <c r="B711" s="145"/>
      <c r="C711" s="162" t="s">
        <v>36</v>
      </c>
      <c r="D711" s="145"/>
      <c r="E711" s="162" t="s">
        <v>37</v>
      </c>
      <c r="F711" s="145"/>
      <c r="G711" s="162" t="s">
        <v>38</v>
      </c>
      <c r="H711" s="145"/>
      <c r="I711" s="162" t="s">
        <v>36</v>
      </c>
      <c r="J711" s="145"/>
      <c r="K711" s="162" t="s">
        <v>37</v>
      </c>
      <c r="L711" s="145"/>
      <c r="M711" s="162" t="s">
        <v>38</v>
      </c>
      <c r="N711" s="145"/>
      <c r="O711" s="162" t="s">
        <v>36</v>
      </c>
      <c r="P711" s="145"/>
      <c r="Q711" s="162" t="s">
        <v>37</v>
      </c>
      <c r="R711" s="145"/>
      <c r="S711" s="162" t="s">
        <v>38</v>
      </c>
      <c r="T711" s="145"/>
    </row>
    <row r="712" spans="1:28" ht="15.75" thickBot="1" x14ac:dyDescent="0.3">
      <c r="A712" s="144" t="s">
        <v>46</v>
      </c>
      <c r="B712" s="145"/>
      <c r="C712" s="146">
        <v>500000</v>
      </c>
      <c r="D712" s="145"/>
      <c r="E712" s="146">
        <v>0</v>
      </c>
      <c r="F712" s="145"/>
      <c r="G712" s="146"/>
      <c r="H712" s="145"/>
      <c r="I712" s="146">
        <f>SUM(K707)</f>
        <v>69284.13</v>
      </c>
      <c r="J712" s="145"/>
      <c r="K712" s="146"/>
      <c r="L712" s="145"/>
      <c r="M712" s="146"/>
      <c r="N712" s="145"/>
      <c r="O712" s="146">
        <f>SUM(Q707)</f>
        <v>173394.97999999998</v>
      </c>
      <c r="P712" s="145"/>
      <c r="Q712" s="147"/>
      <c r="R712" s="145"/>
      <c r="S712" s="146"/>
      <c r="T712" s="145"/>
    </row>
    <row r="713" spans="1:28" ht="15.75" thickBot="1" x14ac:dyDescent="0.3">
      <c r="A713" s="144" t="s">
        <v>47</v>
      </c>
      <c r="B713" s="145"/>
      <c r="C713" s="146">
        <v>0</v>
      </c>
      <c r="D713" s="145"/>
      <c r="E713" s="146">
        <v>0</v>
      </c>
      <c r="F713" s="145"/>
      <c r="G713" s="146"/>
      <c r="H713" s="145"/>
      <c r="I713" s="146">
        <v>0</v>
      </c>
      <c r="J713" s="145"/>
      <c r="K713" s="146"/>
      <c r="L713" s="145"/>
      <c r="M713" s="146"/>
      <c r="N713" s="145"/>
      <c r="O713" s="146">
        <v>0</v>
      </c>
      <c r="P713" s="145"/>
      <c r="Q713" s="146"/>
      <c r="R713" s="145"/>
      <c r="S713" s="146"/>
      <c r="T713" s="145"/>
    </row>
    <row r="714" spans="1:28" ht="15.75" thickBot="1" x14ac:dyDescent="0.3">
      <c r="A714" s="144" t="s">
        <v>32</v>
      </c>
      <c r="B714" s="145"/>
      <c r="C714" s="146">
        <f>SUM(C712,C713)</f>
        <v>500000</v>
      </c>
      <c r="D714" s="145"/>
      <c r="E714" s="38"/>
      <c r="F714" s="38"/>
      <c r="G714" s="146"/>
      <c r="H714" s="145"/>
      <c r="I714" s="146">
        <f>SUM(I712,I713)</f>
        <v>69284.13</v>
      </c>
      <c r="J714" s="145"/>
      <c r="K714" s="147"/>
      <c r="L714" s="145"/>
      <c r="M714" s="146"/>
      <c r="N714" s="145"/>
      <c r="O714" s="146">
        <f>SUM(O712,O713)</f>
        <v>173394.97999999998</v>
      </c>
      <c r="P714" s="145"/>
      <c r="Q714" s="147"/>
      <c r="R714" s="145"/>
      <c r="S714" s="146"/>
      <c r="T714" s="145"/>
    </row>
    <row r="715" spans="1:28" ht="15.75" thickBot="1" x14ac:dyDescent="0.3">
      <c r="A715" s="41"/>
      <c r="B715" s="41"/>
      <c r="C715" s="41"/>
      <c r="D715" s="41"/>
      <c r="E715" s="40"/>
      <c r="F715" s="40"/>
      <c r="G715" s="40"/>
      <c r="H715" s="40"/>
      <c r="I715" s="40"/>
      <c r="J715" s="40"/>
      <c r="K715" s="40"/>
      <c r="L715" s="40"/>
      <c r="M715" s="40"/>
      <c r="N715" s="109"/>
      <c r="O715" s="40"/>
      <c r="P715" s="40"/>
      <c r="Q715" s="40"/>
      <c r="R715" s="40"/>
      <c r="S715" s="40"/>
      <c r="T715" s="40"/>
    </row>
    <row r="716" spans="1:28" ht="15.75" thickBot="1" x14ac:dyDescent="0.3">
      <c r="A716" s="148" t="s">
        <v>48</v>
      </c>
      <c r="B716" s="149"/>
      <c r="C716" s="149"/>
      <c r="D716" s="150"/>
      <c r="E716" s="25"/>
      <c r="F716" s="39"/>
      <c r="G716" s="39"/>
      <c r="H716" s="39"/>
      <c r="I716" s="39"/>
      <c r="J716" s="39"/>
      <c r="K716" s="39"/>
      <c r="L716" s="39"/>
      <c r="M716" s="39"/>
      <c r="N716" s="106"/>
      <c r="O716" s="39"/>
      <c r="P716" s="39"/>
      <c r="Q716" s="39"/>
      <c r="R716" s="39"/>
      <c r="S716" s="39"/>
      <c r="T716" s="39"/>
    </row>
    <row r="717" spans="1:28" ht="15.75" thickBot="1" x14ac:dyDescent="0.3">
      <c r="A717" s="151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8" x14ac:dyDescent="0.2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109"/>
      <c r="O718" s="40"/>
      <c r="P718" s="40"/>
      <c r="Q718" s="40"/>
      <c r="R718" s="40"/>
      <c r="S718" s="40"/>
      <c r="T718" s="40"/>
    </row>
    <row r="719" spans="1:28" x14ac:dyDescent="0.25">
      <c r="A719" s="139" t="s">
        <v>49</v>
      </c>
      <c r="B719" s="140"/>
      <c r="C719" s="140"/>
      <c r="D719" s="140"/>
      <c r="E719" s="140"/>
      <c r="F719" s="140"/>
      <c r="G719" s="38"/>
      <c r="H719" s="38"/>
      <c r="I719" s="139" t="s">
        <v>50</v>
      </c>
      <c r="J719" s="140"/>
      <c r="K719" s="140"/>
      <c r="L719" s="140"/>
      <c r="M719" s="140"/>
      <c r="N719" s="140"/>
      <c r="O719" s="38"/>
      <c r="P719" s="38"/>
      <c r="Q719" s="139" t="s">
        <v>51</v>
      </c>
      <c r="R719" s="140"/>
      <c r="S719" s="140"/>
      <c r="T719" s="140"/>
    </row>
    <row r="720" spans="1:28" x14ac:dyDescent="0.2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O720" s="38"/>
      <c r="P720" s="38"/>
      <c r="Q720" s="38"/>
      <c r="R720" s="38"/>
      <c r="S720" s="38"/>
      <c r="T720" s="38"/>
    </row>
    <row r="721" spans="1:20" x14ac:dyDescent="0.25">
      <c r="A721" s="141"/>
      <c r="B721" s="140"/>
      <c r="C721" s="140"/>
      <c r="D721" s="140"/>
      <c r="E721" s="140"/>
      <c r="F721" s="140"/>
      <c r="G721" s="38"/>
      <c r="H721" s="38"/>
      <c r="I721" s="143"/>
      <c r="J721" s="140"/>
      <c r="K721" s="140"/>
      <c r="L721" s="140"/>
      <c r="M721" s="140"/>
      <c r="N721" s="140"/>
      <c r="O721" s="38"/>
      <c r="P721" s="38"/>
      <c r="Q721" s="143"/>
      <c r="R721" s="140"/>
      <c r="S721" s="140"/>
      <c r="T721" s="140"/>
    </row>
    <row r="722" spans="1:20" x14ac:dyDescent="0.25">
      <c r="A722" s="140"/>
      <c r="B722" s="140"/>
      <c r="C722" s="140"/>
      <c r="D722" s="140"/>
      <c r="E722" s="140"/>
      <c r="F722" s="140"/>
      <c r="G722" s="38"/>
      <c r="H722" s="38"/>
      <c r="I722" s="140"/>
      <c r="J722" s="140"/>
      <c r="K722" s="140"/>
      <c r="L722" s="140"/>
      <c r="M722" s="140"/>
      <c r="N722" s="140"/>
      <c r="O722" s="38"/>
      <c r="P722" s="38"/>
      <c r="Q722" s="140"/>
      <c r="R722" s="140"/>
      <c r="S722" s="140"/>
      <c r="T722" s="140"/>
    </row>
    <row r="723" spans="1:20" x14ac:dyDescent="0.25">
      <c r="A723" s="140"/>
      <c r="B723" s="140"/>
      <c r="C723" s="140"/>
      <c r="D723" s="140"/>
      <c r="E723" s="140"/>
      <c r="F723" s="140"/>
      <c r="G723" s="38"/>
      <c r="H723" s="38"/>
      <c r="I723" s="140"/>
      <c r="J723" s="140"/>
      <c r="K723" s="140"/>
      <c r="L723" s="140"/>
      <c r="M723" s="140"/>
      <c r="N723" s="140"/>
      <c r="O723" s="38"/>
      <c r="P723" s="38"/>
      <c r="Q723" s="140"/>
      <c r="R723" s="140"/>
      <c r="S723" s="140"/>
      <c r="T723" s="140"/>
    </row>
    <row r="724" spans="1:20" ht="15.75" thickBot="1" x14ac:dyDescent="0.3">
      <c r="A724" s="142"/>
      <c r="B724" s="142"/>
      <c r="C724" s="142"/>
      <c r="D724" s="142"/>
      <c r="E724" s="142"/>
      <c r="F724" s="142"/>
      <c r="G724" s="38"/>
      <c r="H724" s="38"/>
      <c r="I724" s="142"/>
      <c r="J724" s="142"/>
      <c r="K724" s="142"/>
      <c r="L724" s="142"/>
      <c r="M724" s="142"/>
      <c r="N724" s="142"/>
      <c r="O724" s="38"/>
      <c r="P724" s="38"/>
      <c r="Q724" s="142"/>
      <c r="R724" s="142"/>
      <c r="S724" s="142"/>
      <c r="T724" s="142"/>
    </row>
    <row r="725" spans="1:20" x14ac:dyDescent="0.25">
      <c r="A725" s="136" t="s">
        <v>90</v>
      </c>
      <c r="B725" s="137"/>
      <c r="C725" s="137"/>
      <c r="D725" s="137"/>
      <c r="E725" s="137"/>
      <c r="F725" s="137"/>
      <c r="G725" s="38"/>
      <c r="H725" s="38"/>
      <c r="I725" s="138" t="s">
        <v>57</v>
      </c>
      <c r="J725" s="137"/>
      <c r="K725" s="137"/>
      <c r="L725" s="137"/>
      <c r="M725" s="137"/>
      <c r="N725" s="137"/>
      <c r="O725" s="38"/>
      <c r="P725" s="38"/>
      <c r="Q725" s="138" t="s">
        <v>113</v>
      </c>
      <c r="R725" s="137"/>
      <c r="S725" s="137"/>
      <c r="T725" s="137"/>
    </row>
    <row r="726" spans="1:20" x14ac:dyDescent="0.25">
      <c r="A726" s="135" t="s">
        <v>41</v>
      </c>
      <c r="B726" s="135"/>
      <c r="C726" s="135"/>
      <c r="D726" s="135"/>
      <c r="E726" s="135"/>
      <c r="F726" s="135"/>
      <c r="G726" s="38"/>
      <c r="H726" s="38"/>
      <c r="I726" s="135" t="s">
        <v>59</v>
      </c>
      <c r="J726" s="135"/>
      <c r="K726" s="135"/>
      <c r="L726" s="135"/>
      <c r="M726" s="135"/>
      <c r="N726" s="135"/>
      <c r="O726" s="38"/>
      <c r="P726" s="38"/>
      <c r="Q726" s="135" t="s">
        <v>60</v>
      </c>
      <c r="R726" s="135"/>
      <c r="S726" s="135"/>
      <c r="T726" s="135"/>
    </row>
    <row r="727" spans="1:20" x14ac:dyDescent="0.25">
      <c r="A727" s="38"/>
      <c r="B727" s="38"/>
      <c r="C727" s="38"/>
      <c r="D727" s="38"/>
      <c r="E727" s="38"/>
      <c r="F727" s="38"/>
      <c r="G727" s="38"/>
      <c r="H727" s="38"/>
      <c r="I727" s="135" t="s">
        <v>61</v>
      </c>
      <c r="J727" s="135"/>
      <c r="K727" s="135"/>
      <c r="L727" s="135"/>
      <c r="M727" s="135"/>
      <c r="N727" s="135"/>
      <c r="O727" s="38"/>
      <c r="P727" s="38"/>
      <c r="Q727" s="135" t="s">
        <v>61</v>
      </c>
      <c r="R727" s="135"/>
      <c r="S727" s="135"/>
      <c r="T727" s="135"/>
    </row>
    <row r="728" spans="1:20" x14ac:dyDescent="0.25">
      <c r="A728" s="38"/>
      <c r="B728" s="38"/>
      <c r="C728" s="38"/>
      <c r="D728" s="38"/>
      <c r="E728" s="38"/>
      <c r="F728" s="38"/>
      <c r="G728" s="38"/>
      <c r="H728" s="38"/>
      <c r="I728" s="139" t="s">
        <v>52</v>
      </c>
      <c r="J728" s="140"/>
      <c r="K728" s="140"/>
      <c r="L728" s="140"/>
      <c r="M728" s="140"/>
      <c r="N728" s="140"/>
      <c r="O728" s="38"/>
      <c r="P728" s="38"/>
      <c r="Q728" s="38"/>
      <c r="R728" s="38"/>
      <c r="S728" s="38"/>
      <c r="T728" s="38"/>
    </row>
    <row r="729" spans="1:20" x14ac:dyDescent="0.25">
      <c r="A729" s="139" t="s">
        <v>53</v>
      </c>
      <c r="B729" s="140"/>
      <c r="C729" s="140"/>
      <c r="D729" s="140"/>
      <c r="E729" s="140"/>
      <c r="F729" s="140"/>
      <c r="G729" s="38"/>
      <c r="H729" s="38"/>
      <c r="I729" s="139" t="s">
        <v>54</v>
      </c>
      <c r="J729" s="140"/>
      <c r="K729" s="140"/>
      <c r="L729" s="140"/>
      <c r="M729" s="140"/>
      <c r="N729" s="140"/>
      <c r="O729" s="38"/>
      <c r="P729" s="38"/>
      <c r="Q729" s="139" t="s">
        <v>55</v>
      </c>
      <c r="R729" s="140"/>
      <c r="S729" s="140"/>
      <c r="T729" s="140"/>
    </row>
    <row r="730" spans="1:20" x14ac:dyDescent="0.25">
      <c r="A730" s="141"/>
      <c r="B730" s="140"/>
      <c r="C730" s="140"/>
      <c r="D730" s="140"/>
      <c r="E730" s="140"/>
      <c r="F730" s="140"/>
      <c r="G730" s="38"/>
      <c r="H730" s="38"/>
      <c r="I730" s="143"/>
      <c r="J730" s="140"/>
      <c r="K730" s="140"/>
      <c r="L730" s="140"/>
      <c r="M730" s="140"/>
      <c r="N730" s="140"/>
      <c r="O730" s="38"/>
      <c r="P730" s="38"/>
      <c r="Q730" s="143"/>
      <c r="R730" s="140"/>
      <c r="S730" s="140"/>
      <c r="T730" s="140"/>
    </row>
    <row r="731" spans="1:20" x14ac:dyDescent="0.25">
      <c r="A731" s="140"/>
      <c r="B731" s="140"/>
      <c r="C731" s="140"/>
      <c r="D731" s="140"/>
      <c r="E731" s="140"/>
      <c r="F731" s="140"/>
      <c r="G731" s="38"/>
      <c r="H731" s="38"/>
      <c r="I731" s="140"/>
      <c r="J731" s="140"/>
      <c r="K731" s="140"/>
      <c r="L731" s="140"/>
      <c r="M731" s="140"/>
      <c r="N731" s="140"/>
      <c r="O731" s="38"/>
      <c r="P731" s="38"/>
      <c r="Q731" s="140"/>
      <c r="R731" s="140"/>
      <c r="S731" s="140"/>
      <c r="T731" s="140"/>
    </row>
    <row r="732" spans="1:20" x14ac:dyDescent="0.25">
      <c r="A732" s="140"/>
      <c r="B732" s="140"/>
      <c r="C732" s="140"/>
      <c r="D732" s="140"/>
      <c r="E732" s="140"/>
      <c r="F732" s="140"/>
      <c r="G732" s="38"/>
      <c r="H732" s="38"/>
      <c r="I732" s="140"/>
      <c r="J732" s="140"/>
      <c r="K732" s="140"/>
      <c r="L732" s="140"/>
      <c r="M732" s="140"/>
      <c r="N732" s="140"/>
      <c r="O732" s="38"/>
      <c r="P732" s="38"/>
      <c r="Q732" s="140"/>
      <c r="R732" s="140"/>
      <c r="S732" s="140"/>
      <c r="T732" s="140"/>
    </row>
    <row r="733" spans="1:20" ht="15.75" thickBot="1" x14ac:dyDescent="0.3">
      <c r="A733" s="142"/>
      <c r="B733" s="142"/>
      <c r="C733" s="142"/>
      <c r="D733" s="142"/>
      <c r="E733" s="142"/>
      <c r="F733" s="142"/>
      <c r="G733" s="38"/>
      <c r="H733" s="38"/>
      <c r="I733" s="142"/>
      <c r="J733" s="142"/>
      <c r="K733" s="142"/>
      <c r="L733" s="142"/>
      <c r="M733" s="142"/>
      <c r="N733" s="142"/>
      <c r="O733" s="38"/>
      <c r="P733" s="38"/>
      <c r="Q733" s="142"/>
      <c r="R733" s="142"/>
      <c r="S733" s="142"/>
      <c r="T733" s="142"/>
    </row>
    <row r="734" spans="1:20" x14ac:dyDescent="0.25">
      <c r="A734" s="136" t="s">
        <v>62</v>
      </c>
      <c r="B734" s="137"/>
      <c r="C734" s="137"/>
      <c r="D734" s="137"/>
      <c r="E734" s="137"/>
      <c r="F734" s="137"/>
      <c r="G734" s="38"/>
      <c r="H734" s="38"/>
      <c r="I734" s="136" t="s">
        <v>63</v>
      </c>
      <c r="J734" s="137"/>
      <c r="K734" s="137"/>
      <c r="L734" s="137"/>
      <c r="M734" s="137"/>
      <c r="N734" s="137"/>
      <c r="O734" s="38"/>
      <c r="P734" s="38"/>
      <c r="Q734" s="136" t="s">
        <v>64</v>
      </c>
      <c r="R734" s="137"/>
      <c r="S734" s="137"/>
      <c r="T734" s="137"/>
    </row>
    <row r="735" spans="1:20" x14ac:dyDescent="0.25">
      <c r="A735" s="135" t="s">
        <v>65</v>
      </c>
      <c r="B735" s="135"/>
      <c r="C735" s="135"/>
      <c r="D735" s="135"/>
      <c r="E735" s="135"/>
      <c r="F735" s="135"/>
      <c r="G735" s="38"/>
      <c r="H735" s="38"/>
      <c r="I735" s="135" t="s">
        <v>66</v>
      </c>
      <c r="J735" s="135"/>
      <c r="K735" s="135"/>
      <c r="L735" s="135"/>
      <c r="M735" s="135"/>
      <c r="N735" s="135"/>
      <c r="O735" s="38"/>
      <c r="P735" s="38"/>
      <c r="Q735" s="135" t="s">
        <v>67</v>
      </c>
      <c r="R735" s="135"/>
      <c r="S735" s="135"/>
      <c r="T735" s="135"/>
    </row>
    <row r="736" spans="1:20" x14ac:dyDescent="0.25">
      <c r="A736" s="135" t="s">
        <v>68</v>
      </c>
      <c r="B736" s="135"/>
      <c r="C736" s="135"/>
      <c r="D736" s="135"/>
      <c r="E736" s="135"/>
      <c r="F736" s="135"/>
      <c r="G736" s="38"/>
      <c r="H736" s="38"/>
      <c r="I736" s="135" t="s">
        <v>69</v>
      </c>
      <c r="J736" s="135"/>
      <c r="K736" s="135"/>
      <c r="L736" s="135"/>
      <c r="M736" s="135"/>
      <c r="N736" s="135"/>
      <c r="O736" s="38"/>
      <c r="P736" s="38"/>
      <c r="Q736" s="135" t="s">
        <v>70</v>
      </c>
      <c r="R736" s="135"/>
      <c r="S736" s="135"/>
      <c r="T736" s="135"/>
    </row>
    <row r="737" spans="1:20" x14ac:dyDescent="0.25">
      <c r="A737" s="227" t="s">
        <v>56</v>
      </c>
      <c r="B737" s="140"/>
      <c r="C737" s="140"/>
      <c r="D737" s="140"/>
      <c r="E737" s="140"/>
      <c r="F737" s="140"/>
      <c r="G737" s="140"/>
      <c r="H737" s="140"/>
      <c r="I737" s="140"/>
      <c r="J737" s="140"/>
      <c r="K737" s="140"/>
      <c r="L737" s="140"/>
      <c r="M737" s="140"/>
      <c r="N737" s="140"/>
      <c r="O737" s="140"/>
      <c r="P737" s="140"/>
      <c r="Q737" s="140"/>
      <c r="R737" s="140"/>
      <c r="S737" s="140"/>
      <c r="T737" s="140"/>
    </row>
    <row r="739" spans="1:20" x14ac:dyDescent="0.2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O739" s="38"/>
      <c r="P739" s="38"/>
      <c r="Q739" s="38"/>
      <c r="R739" s="38"/>
      <c r="S739" s="38"/>
      <c r="T739" s="38"/>
    </row>
    <row r="740" spans="1:20" s="52" customFormat="1" x14ac:dyDescent="0.25">
      <c r="N740" s="102"/>
    </row>
    <row r="741" spans="1:20" s="52" customFormat="1" x14ac:dyDescent="0.25">
      <c r="N741" s="102"/>
    </row>
    <row r="742" spans="1:20" s="52" customFormat="1" x14ac:dyDescent="0.25">
      <c r="N742" s="102"/>
    </row>
    <row r="743" spans="1:20" x14ac:dyDescent="0.2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O743" s="38"/>
      <c r="P743" s="38"/>
      <c r="Q743" s="38"/>
      <c r="R743" s="38"/>
      <c r="S743" s="38"/>
      <c r="T743" s="38"/>
    </row>
    <row r="745" spans="1:20" ht="26.25" x14ac:dyDescent="0.4">
      <c r="A745" s="208" t="s">
        <v>0</v>
      </c>
      <c r="B745" s="140"/>
      <c r="C745" s="140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</row>
    <row r="746" spans="1:20" ht="15.75" thickBot="1" x14ac:dyDescent="0.3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105"/>
      <c r="O746" s="43"/>
      <c r="P746" s="43"/>
      <c r="Q746" s="43"/>
      <c r="R746" s="43"/>
      <c r="S746" s="43"/>
      <c r="T746" s="43"/>
    </row>
    <row r="747" spans="1:20" ht="15" customHeight="1" x14ac:dyDescent="0.25">
      <c r="A747" s="209" t="s">
        <v>1</v>
      </c>
      <c r="B747" s="210"/>
      <c r="C747" s="210"/>
      <c r="D747" s="210"/>
      <c r="E747" s="210"/>
      <c r="F747" s="211" t="s">
        <v>131</v>
      </c>
      <c r="G747" s="211"/>
      <c r="H747" s="211"/>
      <c r="I747" s="211"/>
      <c r="J747" s="211"/>
      <c r="K747" s="211"/>
      <c r="L747" s="211"/>
      <c r="M747" s="211"/>
      <c r="N747" s="211"/>
      <c r="O747" s="211"/>
      <c r="P747" s="211"/>
      <c r="Q747" s="211"/>
      <c r="R747" s="211"/>
      <c r="S747" s="211"/>
      <c r="T747" s="212"/>
    </row>
    <row r="748" spans="1:20" x14ac:dyDescent="0.25">
      <c r="A748" s="194" t="s">
        <v>2</v>
      </c>
      <c r="B748" s="195"/>
      <c r="C748" s="195"/>
      <c r="D748" s="195"/>
      <c r="E748" s="195"/>
      <c r="F748" s="213" t="s">
        <v>75</v>
      </c>
      <c r="G748" s="213"/>
      <c r="H748" s="213"/>
      <c r="I748" s="213"/>
      <c r="J748" s="213"/>
      <c r="K748" s="213"/>
      <c r="L748" s="213"/>
      <c r="M748" s="213"/>
      <c r="N748" s="213"/>
      <c r="O748" s="213"/>
      <c r="P748" s="213"/>
      <c r="Q748" s="213"/>
      <c r="R748" s="213"/>
      <c r="S748" s="213"/>
      <c r="T748" s="214"/>
    </row>
    <row r="749" spans="1:20" x14ac:dyDescent="0.25">
      <c r="A749" s="194" t="s">
        <v>3</v>
      </c>
      <c r="B749" s="195"/>
      <c r="C749" s="195"/>
      <c r="D749" s="195"/>
      <c r="E749" s="195"/>
      <c r="F749" s="215" t="s">
        <v>4</v>
      </c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6"/>
    </row>
    <row r="750" spans="1:20" x14ac:dyDescent="0.25">
      <c r="A750" s="194" t="s">
        <v>5</v>
      </c>
      <c r="B750" s="195"/>
      <c r="C750" s="195"/>
      <c r="D750" s="195"/>
      <c r="E750" s="195"/>
      <c r="F750" s="215" t="s">
        <v>6</v>
      </c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6"/>
    </row>
    <row r="751" spans="1:20" x14ac:dyDescent="0.25">
      <c r="A751" s="194" t="s">
        <v>7</v>
      </c>
      <c r="B751" s="195"/>
      <c r="C751" s="195"/>
      <c r="D751" s="195"/>
      <c r="E751" s="195"/>
      <c r="F751" s="217" t="s">
        <v>8</v>
      </c>
      <c r="G751" s="215"/>
      <c r="H751" s="218">
        <v>500000</v>
      </c>
      <c r="I751" s="219"/>
      <c r="J751" s="219"/>
      <c r="K751" s="219"/>
      <c r="L751" s="219"/>
      <c r="M751" s="45" t="s">
        <v>9</v>
      </c>
      <c r="N751" s="220">
        <v>0</v>
      </c>
      <c r="O751" s="215"/>
      <c r="P751" s="215"/>
      <c r="Q751" s="217" t="s">
        <v>10</v>
      </c>
      <c r="R751" s="217"/>
      <c r="S751" s="217"/>
      <c r="T751" s="221"/>
    </row>
    <row r="752" spans="1:20" x14ac:dyDescent="0.25">
      <c r="A752" s="194" t="s">
        <v>11</v>
      </c>
      <c r="B752" s="195"/>
      <c r="C752" s="195"/>
      <c r="D752" s="195"/>
      <c r="E752" s="195"/>
      <c r="F752" s="217" t="s">
        <v>8</v>
      </c>
      <c r="G752" s="215"/>
      <c r="H752" s="222">
        <v>500000</v>
      </c>
      <c r="I752" s="223"/>
      <c r="J752" s="223"/>
      <c r="K752" s="223"/>
      <c r="L752" s="223"/>
      <c r="M752" s="45" t="s">
        <v>9</v>
      </c>
      <c r="N752" s="224">
        <v>0</v>
      </c>
      <c r="O752" s="215"/>
      <c r="P752" s="215"/>
      <c r="Q752" s="225">
        <v>0</v>
      </c>
      <c r="R752" s="225"/>
      <c r="S752" s="225"/>
      <c r="T752" s="226"/>
    </row>
    <row r="753" spans="1:28" x14ac:dyDescent="0.25">
      <c r="A753" s="194" t="s">
        <v>12</v>
      </c>
      <c r="B753" s="195"/>
      <c r="C753" s="195"/>
      <c r="D753" s="195"/>
      <c r="E753" s="195"/>
      <c r="F753" s="196" t="s">
        <v>112</v>
      </c>
      <c r="G753" s="196"/>
      <c r="H753" s="196"/>
      <c r="I753" s="196"/>
      <c r="J753" s="196"/>
      <c r="K753" s="196"/>
      <c r="L753" s="196"/>
      <c r="M753" s="196"/>
      <c r="N753" s="196"/>
      <c r="O753" s="196"/>
      <c r="P753" s="196"/>
      <c r="Q753" s="196"/>
      <c r="R753" s="196"/>
      <c r="S753" s="196"/>
      <c r="T753" s="197"/>
    </row>
    <row r="754" spans="1:28" ht="15.75" thickBot="1" x14ac:dyDescent="0.3">
      <c r="A754" s="198" t="s">
        <v>13</v>
      </c>
      <c r="B754" s="199"/>
      <c r="C754" s="199"/>
      <c r="D754" s="199"/>
      <c r="E754" s="199"/>
      <c r="F754" s="200" t="s">
        <v>89</v>
      </c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1"/>
    </row>
    <row r="755" spans="1:28" ht="15.75" thickBot="1" x14ac:dyDescent="0.3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106"/>
      <c r="O755" s="39"/>
      <c r="P755" s="39"/>
      <c r="Q755" s="39"/>
      <c r="R755" s="39"/>
      <c r="S755" s="39"/>
      <c r="T755" s="39"/>
    </row>
    <row r="756" spans="1:28" ht="15.75" thickBot="1" x14ac:dyDescent="0.3">
      <c r="A756" s="162" t="s">
        <v>14</v>
      </c>
      <c r="B756" s="145"/>
      <c r="C756" s="145"/>
      <c r="D756" s="162" t="s">
        <v>15</v>
      </c>
      <c r="E756" s="145"/>
      <c r="F756" s="162" t="s">
        <v>16</v>
      </c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</row>
    <row r="757" spans="1:28" ht="15.75" thickBot="1" x14ac:dyDescent="0.3">
      <c r="A757" s="145"/>
      <c r="B757" s="145"/>
      <c r="C757" s="145"/>
      <c r="D757" s="145"/>
      <c r="E757" s="145"/>
      <c r="F757" s="164" t="s">
        <v>17</v>
      </c>
      <c r="G757" s="145"/>
      <c r="H757" s="162" t="s">
        <v>18</v>
      </c>
      <c r="I757" s="145"/>
      <c r="J757" s="145"/>
      <c r="K757" s="145"/>
      <c r="L757" s="145"/>
      <c r="M757" s="145"/>
      <c r="N757" s="162" t="s">
        <v>19</v>
      </c>
      <c r="O757" s="145"/>
      <c r="P757" s="145"/>
      <c r="Q757" s="145"/>
      <c r="R757" s="145"/>
      <c r="S757" s="145"/>
      <c r="T757" s="145"/>
    </row>
    <row r="758" spans="1:28" ht="15.75" thickBot="1" x14ac:dyDescent="0.3">
      <c r="A758" s="145"/>
      <c r="B758" s="145"/>
      <c r="C758" s="145"/>
      <c r="D758" s="145"/>
      <c r="E758" s="145"/>
      <c r="F758" s="145"/>
      <c r="G758" s="145"/>
      <c r="H758" s="162" t="s">
        <v>20</v>
      </c>
      <c r="I758" s="145"/>
      <c r="J758" s="145"/>
      <c r="K758" s="162" t="s">
        <v>21</v>
      </c>
      <c r="L758" s="145"/>
      <c r="M758" s="145"/>
      <c r="N758" s="162" t="s">
        <v>20</v>
      </c>
      <c r="O758" s="145"/>
      <c r="P758" s="145"/>
      <c r="Q758" s="162" t="s">
        <v>21</v>
      </c>
      <c r="R758" s="145"/>
      <c r="S758" s="145"/>
      <c r="T758" s="164" t="s">
        <v>22</v>
      </c>
      <c r="U758" s="233" t="s">
        <v>120</v>
      </c>
      <c r="V758" s="234"/>
      <c r="W758" s="233" t="s">
        <v>121</v>
      </c>
      <c r="X758" s="234"/>
      <c r="Y758" s="233" t="s">
        <v>122</v>
      </c>
      <c r="Z758" s="234"/>
      <c r="AA758" s="112"/>
      <c r="AB758" s="112"/>
    </row>
    <row r="759" spans="1:28" ht="15.75" thickBot="1" x14ac:dyDescent="0.3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233"/>
      <c r="V759" s="234"/>
      <c r="W759" s="233"/>
      <c r="X759" s="234"/>
      <c r="Y759" s="233"/>
      <c r="Z759" s="234"/>
      <c r="AA759" s="112"/>
      <c r="AB759" s="112"/>
    </row>
    <row r="760" spans="1:28" x14ac:dyDescent="0.25">
      <c r="A760" s="202" t="s">
        <v>23</v>
      </c>
      <c r="B760" s="203"/>
      <c r="C760" s="204"/>
      <c r="D760" s="205"/>
      <c r="E760" s="206"/>
      <c r="F760" s="205"/>
      <c r="G760" s="206"/>
      <c r="H760" s="205"/>
      <c r="I760" s="207"/>
      <c r="J760" s="206"/>
      <c r="K760" s="205"/>
      <c r="L760" s="207"/>
      <c r="M760" s="206"/>
      <c r="N760" s="205"/>
      <c r="O760" s="207"/>
      <c r="P760" s="206"/>
      <c r="Q760" s="205"/>
      <c r="R760" s="207"/>
      <c r="S760" s="206"/>
      <c r="T760" s="44"/>
      <c r="U760" s="112"/>
      <c r="V760" s="112"/>
      <c r="W760" s="112"/>
      <c r="X760" s="112"/>
      <c r="Y760" s="112"/>
      <c r="Z760" s="112"/>
      <c r="AA760" s="112"/>
      <c r="AB760" s="112"/>
    </row>
    <row r="761" spans="1:28" x14ac:dyDescent="0.25">
      <c r="A761" s="152" t="s">
        <v>24</v>
      </c>
      <c r="B761" s="140"/>
      <c r="C761" s="154"/>
      <c r="D761" s="178" t="s">
        <v>25</v>
      </c>
      <c r="E761" s="190"/>
      <c r="F761" s="183">
        <v>531</v>
      </c>
      <c r="G761" s="190"/>
      <c r="H761" s="183">
        <v>531</v>
      </c>
      <c r="I761" s="193"/>
      <c r="J761" s="190"/>
      <c r="K761" s="183">
        <v>531</v>
      </c>
      <c r="L761" s="193"/>
      <c r="M761" s="190"/>
      <c r="N761" s="183">
        <v>531</v>
      </c>
      <c r="O761" s="193"/>
      <c r="P761" s="190"/>
      <c r="Q761" s="183">
        <v>531</v>
      </c>
      <c r="R761" s="193"/>
      <c r="S761" s="190"/>
      <c r="T761" s="6">
        <v>100</v>
      </c>
      <c r="U761" s="73"/>
      <c r="V761" s="112"/>
      <c r="W761" s="112"/>
      <c r="X761" s="112"/>
      <c r="Y761" s="75"/>
      <c r="Z761" s="112"/>
      <c r="AA761" s="112"/>
      <c r="AB761" s="112"/>
    </row>
    <row r="762" spans="1:28" x14ac:dyDescent="0.25">
      <c r="A762" s="152" t="s">
        <v>26</v>
      </c>
      <c r="B762" s="140"/>
      <c r="C762" s="154"/>
      <c r="D762" s="178" t="s">
        <v>27</v>
      </c>
      <c r="E762" s="190"/>
      <c r="F762" s="180">
        <v>132</v>
      </c>
      <c r="G762" s="190"/>
      <c r="H762" s="180">
        <v>132</v>
      </c>
      <c r="I762" s="193"/>
      <c r="J762" s="190"/>
      <c r="K762" s="180">
        <v>132</v>
      </c>
      <c r="L762" s="193"/>
      <c r="M762" s="190"/>
      <c r="N762" s="180">
        <v>132</v>
      </c>
      <c r="O762" s="193"/>
      <c r="P762" s="190"/>
      <c r="Q762" s="180">
        <v>132</v>
      </c>
      <c r="R762" s="193"/>
      <c r="S762" s="190"/>
      <c r="T762" s="6">
        <v>100</v>
      </c>
      <c r="U762" s="73"/>
      <c r="V762" s="112"/>
      <c r="W762" s="112"/>
      <c r="X762" s="74"/>
      <c r="Y762" s="75"/>
      <c r="Z762" s="74"/>
      <c r="AA762" s="112"/>
      <c r="AB762" s="112"/>
    </row>
    <row r="763" spans="1:28" x14ac:dyDescent="0.25">
      <c r="A763" s="152" t="s">
        <v>28</v>
      </c>
      <c r="B763" s="140"/>
      <c r="C763" s="154"/>
      <c r="D763" s="178" t="s">
        <v>27</v>
      </c>
      <c r="E763" s="190"/>
      <c r="F763" s="180">
        <v>6864</v>
      </c>
      <c r="G763" s="190"/>
      <c r="H763" s="180">
        <v>660</v>
      </c>
      <c r="I763" s="193"/>
      <c r="J763" s="190"/>
      <c r="K763" s="180">
        <v>660</v>
      </c>
      <c r="L763" s="193"/>
      <c r="M763" s="190"/>
      <c r="N763" s="180">
        <v>5808</v>
      </c>
      <c r="O763" s="193"/>
      <c r="P763" s="190"/>
      <c r="Q763" s="180">
        <v>5808</v>
      </c>
      <c r="R763" s="193"/>
      <c r="S763" s="190"/>
      <c r="T763" s="47">
        <v>84.615380000000002</v>
      </c>
      <c r="U763" s="73">
        <f>+H763+N680</f>
        <v>5808</v>
      </c>
      <c r="V763" s="74">
        <f>+N763-U763</f>
        <v>0</v>
      </c>
      <c r="W763" s="74">
        <f>+K763+Q680</f>
        <v>5808</v>
      </c>
      <c r="X763" s="74">
        <f>+Q763-W763</f>
        <v>0</v>
      </c>
      <c r="Y763" s="116">
        <f>+W763/F763</f>
        <v>0.84615384615384615</v>
      </c>
      <c r="Z763" s="118">
        <f>+(T763/100)</f>
        <v>0.84615380000000007</v>
      </c>
      <c r="AA763" s="119">
        <f>+Y763-Z763</f>
        <v>4.6153846078311744E-8</v>
      </c>
      <c r="AB763" s="118"/>
    </row>
    <row r="764" spans="1:28" x14ac:dyDescent="0.25">
      <c r="A764" s="186" t="s">
        <v>29</v>
      </c>
      <c r="B764" s="187"/>
      <c r="C764" s="188"/>
      <c r="D764" s="189"/>
      <c r="E764" s="190"/>
      <c r="F764" s="189"/>
      <c r="G764" s="190"/>
      <c r="H764" s="189"/>
      <c r="I764" s="191"/>
      <c r="J764" s="190"/>
      <c r="K764" s="189"/>
      <c r="L764" s="191"/>
      <c r="M764" s="190"/>
      <c r="N764" s="189"/>
      <c r="O764" s="191"/>
      <c r="P764" s="190"/>
      <c r="Q764" s="189"/>
      <c r="R764" s="191"/>
      <c r="S764" s="190"/>
      <c r="T764" s="7"/>
      <c r="U764" s="73"/>
      <c r="V764" s="74"/>
      <c r="W764" s="74"/>
      <c r="X764" s="78"/>
      <c r="Y764" s="75"/>
      <c r="Z764" s="112"/>
      <c r="AA764" s="112"/>
      <c r="AB764" s="112"/>
    </row>
    <row r="765" spans="1:28" x14ac:dyDescent="0.25">
      <c r="A765" s="152" t="s">
        <v>30</v>
      </c>
      <c r="B765" s="140"/>
      <c r="C765" s="154"/>
      <c r="D765" s="178" t="s">
        <v>27</v>
      </c>
      <c r="E765" s="190"/>
      <c r="F765" s="183" t="s">
        <v>91</v>
      </c>
      <c r="G765" s="190"/>
      <c r="H765" s="183" t="s">
        <v>91</v>
      </c>
      <c r="I765" s="193"/>
      <c r="J765" s="190"/>
      <c r="K765" s="183">
        <v>0</v>
      </c>
      <c r="L765" s="193"/>
      <c r="M765" s="190"/>
      <c r="N765" s="183">
        <v>0</v>
      </c>
      <c r="O765" s="193"/>
      <c r="P765" s="190"/>
      <c r="Q765" s="183">
        <v>0</v>
      </c>
      <c r="R765" s="193"/>
      <c r="S765" s="190"/>
      <c r="T765" s="6">
        <v>0</v>
      </c>
      <c r="U765" s="73"/>
      <c r="V765" s="74"/>
      <c r="W765" s="74"/>
      <c r="X765" s="74"/>
      <c r="Y765" s="116"/>
      <c r="Z765" s="117"/>
      <c r="AA765" s="112"/>
      <c r="AB765" s="112"/>
    </row>
    <row r="766" spans="1:28" x14ac:dyDescent="0.25">
      <c r="A766" s="157" t="s">
        <v>84</v>
      </c>
      <c r="B766" s="140"/>
      <c r="C766" s="154"/>
      <c r="D766" s="178" t="s">
        <v>83</v>
      </c>
      <c r="E766" s="190"/>
      <c r="F766" s="183" t="s">
        <v>91</v>
      </c>
      <c r="G766" s="190"/>
      <c r="H766" s="183" t="s">
        <v>91</v>
      </c>
      <c r="I766" s="193"/>
      <c r="J766" s="190"/>
      <c r="K766" s="183">
        <v>0</v>
      </c>
      <c r="L766" s="193"/>
      <c r="M766" s="190"/>
      <c r="N766" s="183">
        <v>0</v>
      </c>
      <c r="O766" s="193"/>
      <c r="P766" s="190"/>
      <c r="Q766" s="183">
        <v>0</v>
      </c>
      <c r="R766" s="193"/>
      <c r="S766" s="190"/>
      <c r="T766" s="6">
        <v>0</v>
      </c>
      <c r="U766" s="73"/>
      <c r="V766" s="74"/>
      <c r="W766" s="74"/>
      <c r="X766" s="74"/>
      <c r="Y766" s="116"/>
      <c r="Z766" s="117"/>
      <c r="AA766" s="112"/>
      <c r="AB766" s="112"/>
    </row>
    <row r="767" spans="1:28" x14ac:dyDescent="0.25">
      <c r="A767" s="157" t="s">
        <v>31</v>
      </c>
      <c r="B767" s="176"/>
      <c r="C767" s="177"/>
      <c r="D767" s="178" t="s">
        <v>27</v>
      </c>
      <c r="E767" s="179"/>
      <c r="F767" s="180" t="s">
        <v>91</v>
      </c>
      <c r="G767" s="181"/>
      <c r="H767" s="180" t="s">
        <v>91</v>
      </c>
      <c r="I767" s="182"/>
      <c r="J767" s="181"/>
      <c r="K767" s="183">
        <v>0</v>
      </c>
      <c r="L767" s="184"/>
      <c r="M767" s="185"/>
      <c r="N767" s="183">
        <v>0</v>
      </c>
      <c r="O767" s="184"/>
      <c r="P767" s="185"/>
      <c r="Q767" s="183">
        <v>0</v>
      </c>
      <c r="R767" s="184"/>
      <c r="S767" s="185"/>
      <c r="T767" s="6">
        <v>0</v>
      </c>
      <c r="U767" s="73"/>
      <c r="V767" s="74"/>
      <c r="W767" s="74"/>
      <c r="X767" s="74"/>
      <c r="Y767" s="116"/>
      <c r="Z767" s="117"/>
      <c r="AA767" s="112"/>
      <c r="AB767" s="112"/>
    </row>
    <row r="768" spans="1:28" x14ac:dyDescent="0.25">
      <c r="A768" s="186" t="s">
        <v>85</v>
      </c>
      <c r="B768" s="187"/>
      <c r="C768" s="188"/>
      <c r="D768" s="189"/>
      <c r="E768" s="190"/>
      <c r="F768" s="189"/>
      <c r="G768" s="190"/>
      <c r="H768" s="189"/>
      <c r="I768" s="191"/>
      <c r="J768" s="190"/>
      <c r="K768" s="189"/>
      <c r="L768" s="191"/>
      <c r="M768" s="190"/>
      <c r="N768" s="189"/>
      <c r="O768" s="191"/>
      <c r="P768" s="190"/>
      <c r="Q768" s="189"/>
      <c r="R768" s="191"/>
      <c r="S768" s="190"/>
      <c r="T768" s="7"/>
      <c r="U768" s="73"/>
      <c r="V768" s="74"/>
      <c r="W768" s="74"/>
      <c r="X768" s="78"/>
      <c r="Y768" s="75"/>
      <c r="Z768" s="112"/>
      <c r="AA768" s="112"/>
      <c r="AB768" s="112"/>
    </row>
    <row r="769" spans="1:28" ht="15.75" thickBot="1" x14ac:dyDescent="0.3">
      <c r="A769" s="157" t="s">
        <v>86</v>
      </c>
      <c r="B769" s="140"/>
      <c r="C769" s="154"/>
      <c r="D769" s="192" t="s">
        <v>87</v>
      </c>
      <c r="E769" s="190"/>
      <c r="F769" s="180">
        <v>19</v>
      </c>
      <c r="G769" s="190"/>
      <c r="H769" s="180">
        <v>2</v>
      </c>
      <c r="I769" s="193"/>
      <c r="J769" s="190"/>
      <c r="K769" s="180">
        <v>0</v>
      </c>
      <c r="L769" s="193"/>
      <c r="M769" s="190"/>
      <c r="N769" s="180">
        <v>15</v>
      </c>
      <c r="O769" s="193"/>
      <c r="P769" s="190"/>
      <c r="Q769" s="180">
        <v>20</v>
      </c>
      <c r="R769" s="193"/>
      <c r="S769" s="190"/>
      <c r="T769" s="6">
        <v>105.2632</v>
      </c>
      <c r="U769" s="73">
        <f>+H769+N686</f>
        <v>15</v>
      </c>
      <c r="V769" s="74">
        <f>+N769-U769</f>
        <v>0</v>
      </c>
      <c r="W769" s="74">
        <f>+K769+Q686</f>
        <v>20</v>
      </c>
      <c r="X769" s="74">
        <f>+Q769-W769</f>
        <v>0</v>
      </c>
      <c r="Y769" s="116">
        <f>+W769/F769</f>
        <v>1.0526315789473684</v>
      </c>
      <c r="Z769" s="118">
        <f>+(T769/100)</f>
        <v>1.052632</v>
      </c>
      <c r="AA769" s="119">
        <f>+Y769-Z769</f>
        <v>-4.2105263164948781E-7</v>
      </c>
      <c r="AB769" s="118"/>
    </row>
    <row r="770" spans="1:28" ht="15.75" thickBot="1" x14ac:dyDescent="0.3">
      <c r="A770" s="163" t="s">
        <v>32</v>
      </c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12"/>
      <c r="V770" s="112"/>
      <c r="W770" s="112"/>
      <c r="X770" s="112"/>
      <c r="Y770" s="112"/>
      <c r="Z770" s="112"/>
      <c r="AA770" s="112"/>
      <c r="AB770" s="112"/>
    </row>
    <row r="771" spans="1:28" ht="15.75" thickBot="1" x14ac:dyDescent="0.3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107"/>
      <c r="O771" s="41"/>
      <c r="P771" s="41"/>
      <c r="Q771" s="41"/>
      <c r="R771" s="41"/>
      <c r="S771" s="41"/>
      <c r="T771" s="41"/>
      <c r="U771" s="112"/>
      <c r="V771" s="112"/>
      <c r="W771" s="112"/>
      <c r="X771" s="112"/>
      <c r="Y771" s="112"/>
      <c r="Z771" s="112"/>
      <c r="AA771" s="112"/>
      <c r="AB771" s="112"/>
    </row>
    <row r="772" spans="1:28" ht="15.75" thickBot="1" x14ac:dyDescent="0.3">
      <c r="A772" s="162" t="s">
        <v>33</v>
      </c>
      <c r="B772" s="145"/>
      <c r="C772" s="145"/>
      <c r="D772" s="145"/>
      <c r="E772" s="145"/>
      <c r="F772" s="162" t="s">
        <v>34</v>
      </c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12"/>
      <c r="V772" s="112"/>
      <c r="W772" s="112"/>
      <c r="X772" s="112"/>
      <c r="Y772" s="112"/>
      <c r="Z772" s="112"/>
      <c r="AA772" s="112"/>
      <c r="AB772" s="112"/>
    </row>
    <row r="773" spans="1:28" ht="15.75" thickBot="1" x14ac:dyDescent="0.3">
      <c r="A773" s="145"/>
      <c r="B773" s="145"/>
      <c r="C773" s="145"/>
      <c r="D773" s="145"/>
      <c r="E773" s="145"/>
      <c r="F773" s="162" t="s">
        <v>20</v>
      </c>
      <c r="G773" s="145"/>
      <c r="H773" s="162" t="s">
        <v>18</v>
      </c>
      <c r="I773" s="145"/>
      <c r="J773" s="145"/>
      <c r="K773" s="145"/>
      <c r="L773" s="145"/>
      <c r="M773" s="145"/>
      <c r="N773" s="162" t="s">
        <v>19</v>
      </c>
      <c r="O773" s="145"/>
      <c r="P773" s="145"/>
      <c r="Q773" s="145"/>
      <c r="R773" s="145"/>
      <c r="S773" s="145"/>
      <c r="T773" s="145"/>
      <c r="U773" s="112"/>
      <c r="V773" s="112"/>
      <c r="W773" s="112"/>
      <c r="X773" s="112"/>
      <c r="Y773" s="112"/>
      <c r="Z773" s="112"/>
      <c r="AA773" s="112"/>
      <c r="AB773" s="112"/>
    </row>
    <row r="774" spans="1:28" ht="15.75" thickBot="1" x14ac:dyDescent="0.3">
      <c r="A774" s="145"/>
      <c r="B774" s="145"/>
      <c r="C774" s="145"/>
      <c r="D774" s="145"/>
      <c r="E774" s="145"/>
      <c r="F774" s="145"/>
      <c r="G774" s="145"/>
      <c r="H774" s="162" t="s">
        <v>20</v>
      </c>
      <c r="I774" s="145"/>
      <c r="J774" s="145"/>
      <c r="K774" s="162" t="s">
        <v>35</v>
      </c>
      <c r="L774" s="145"/>
      <c r="M774" s="145"/>
      <c r="N774" s="162" t="s">
        <v>20</v>
      </c>
      <c r="O774" s="145"/>
      <c r="P774" s="145"/>
      <c r="Q774" s="162" t="s">
        <v>35</v>
      </c>
      <c r="R774" s="145"/>
      <c r="S774" s="145"/>
      <c r="T774" s="164" t="s">
        <v>22</v>
      </c>
      <c r="U774" s="233" t="s">
        <v>120</v>
      </c>
      <c r="V774" s="234"/>
      <c r="W774" s="233" t="s">
        <v>121</v>
      </c>
      <c r="X774" s="234"/>
      <c r="Y774" s="233" t="s">
        <v>122</v>
      </c>
      <c r="Z774" s="234"/>
      <c r="AA774" s="112"/>
      <c r="AB774" s="112"/>
    </row>
    <row r="775" spans="1:28" ht="15.75" thickBot="1" x14ac:dyDescent="0.3">
      <c r="A775" s="145"/>
      <c r="B775" s="145"/>
      <c r="C775" s="145"/>
      <c r="D775" s="145"/>
      <c r="E775" s="145"/>
      <c r="F775" s="145"/>
      <c r="G775" s="145"/>
      <c r="H775" s="42" t="s">
        <v>36</v>
      </c>
      <c r="I775" s="42" t="s">
        <v>37</v>
      </c>
      <c r="J775" s="42" t="s">
        <v>38</v>
      </c>
      <c r="K775" s="42" t="s">
        <v>36</v>
      </c>
      <c r="L775" s="42" t="s">
        <v>37</v>
      </c>
      <c r="M775" s="42" t="s">
        <v>38</v>
      </c>
      <c r="N775" s="108" t="s">
        <v>36</v>
      </c>
      <c r="O775" s="42" t="s">
        <v>37</v>
      </c>
      <c r="P775" s="42" t="s">
        <v>38</v>
      </c>
      <c r="Q775" s="42" t="s">
        <v>36</v>
      </c>
      <c r="R775" s="42" t="s">
        <v>37</v>
      </c>
      <c r="S775" s="42" t="s">
        <v>38</v>
      </c>
      <c r="T775" s="145"/>
      <c r="U775" s="233"/>
      <c r="V775" s="234"/>
      <c r="W775" s="233"/>
      <c r="X775" s="234"/>
      <c r="Y775" s="233"/>
      <c r="Z775" s="234"/>
      <c r="AA775" s="112"/>
      <c r="AB775" s="112"/>
    </row>
    <row r="776" spans="1:28" ht="15.75" thickBot="1" x14ac:dyDescent="0.3">
      <c r="A776" s="165" t="s">
        <v>39</v>
      </c>
      <c r="B776" s="149"/>
      <c r="C776" s="149"/>
      <c r="D776" s="149"/>
      <c r="E776" s="149"/>
      <c r="F776" s="149"/>
      <c r="G776" s="149"/>
      <c r="H776" s="149"/>
      <c r="I776" s="149"/>
      <c r="J776" s="149"/>
      <c r="K776" s="149"/>
      <c r="L776" s="149"/>
      <c r="M776" s="149"/>
      <c r="N776" s="149"/>
      <c r="O776" s="149"/>
      <c r="P776" s="149"/>
      <c r="Q776" s="149"/>
      <c r="R776" s="149"/>
      <c r="S776" s="149"/>
      <c r="T776" s="150"/>
      <c r="U776" s="112"/>
      <c r="V776" s="112"/>
      <c r="W776" s="112"/>
      <c r="X776" s="112"/>
      <c r="Y776" s="112"/>
      <c r="Z776" s="112"/>
      <c r="AA776" s="112"/>
      <c r="AB776" s="112"/>
    </row>
    <row r="777" spans="1:28" ht="15.75" thickBot="1" x14ac:dyDescent="0.3">
      <c r="A777" s="166" t="s">
        <v>23</v>
      </c>
      <c r="B777" s="137"/>
      <c r="C777" s="137"/>
      <c r="D777" s="137"/>
      <c r="E777" s="167"/>
      <c r="F777" s="168"/>
      <c r="G777" s="167"/>
      <c r="H777" s="169"/>
      <c r="I777" s="170"/>
      <c r="J777" s="170"/>
      <c r="K777" s="170"/>
      <c r="L777" s="170"/>
      <c r="M777" s="171"/>
      <c r="N777" s="169"/>
      <c r="O777" s="170"/>
      <c r="P777" s="170"/>
      <c r="Q777" s="170"/>
      <c r="R777" s="170"/>
      <c r="S777" s="171"/>
      <c r="T777" s="172"/>
      <c r="U777" s="112"/>
      <c r="V777" s="112"/>
      <c r="W777" s="112"/>
      <c r="X777" s="112"/>
      <c r="Y777" s="112"/>
      <c r="Z777" s="112"/>
      <c r="AA777" s="112"/>
      <c r="AB777" s="112"/>
    </row>
    <row r="778" spans="1:28" x14ac:dyDescent="0.25">
      <c r="A778" s="173" t="s">
        <v>92</v>
      </c>
      <c r="B778" s="137"/>
      <c r="C778" s="137"/>
      <c r="D778" s="137"/>
      <c r="E778" s="167"/>
      <c r="F778" s="174">
        <v>180500</v>
      </c>
      <c r="G778" s="175"/>
      <c r="H778" s="36">
        <v>19000</v>
      </c>
      <c r="I778" s="10">
        <v>0</v>
      </c>
      <c r="J778" s="27">
        <v>0</v>
      </c>
      <c r="K778" s="10">
        <v>10524.38</v>
      </c>
      <c r="L778" s="10">
        <v>0</v>
      </c>
      <c r="M778" s="10">
        <v>0</v>
      </c>
      <c r="N778" s="98">
        <v>142500</v>
      </c>
      <c r="O778" s="10">
        <v>0</v>
      </c>
      <c r="P778" s="10">
        <v>0</v>
      </c>
      <c r="Q778" s="10">
        <v>90655.25</v>
      </c>
      <c r="R778" s="10">
        <v>0</v>
      </c>
      <c r="S778" s="30">
        <v>0</v>
      </c>
      <c r="T778" s="127">
        <f>+Q778/F778</f>
        <v>0.50224515235457068</v>
      </c>
      <c r="U778" s="73">
        <f>+H778+N695</f>
        <v>142500</v>
      </c>
      <c r="V778" s="73">
        <f>+N778-U778</f>
        <v>0</v>
      </c>
      <c r="W778" s="73">
        <f>+K778+Q695</f>
        <v>90655.25</v>
      </c>
      <c r="X778" s="73">
        <f>+Q778-W778</f>
        <v>0</v>
      </c>
      <c r="Y778" s="116">
        <f>+W778/F778</f>
        <v>0.50224515235457068</v>
      </c>
      <c r="Z778" s="118">
        <f>+T778-Y778</f>
        <v>0</v>
      </c>
      <c r="AA778" s="119"/>
      <c r="AB778" s="112"/>
    </row>
    <row r="779" spans="1:28" x14ac:dyDescent="0.25">
      <c r="A779" s="157" t="s">
        <v>40</v>
      </c>
      <c r="B779" s="153"/>
      <c r="C779" s="153"/>
      <c r="D779" s="153"/>
      <c r="E779" s="154"/>
      <c r="F779" s="155">
        <v>15100</v>
      </c>
      <c r="G779" s="156"/>
      <c r="H779" s="33">
        <v>0</v>
      </c>
      <c r="I779" s="22">
        <v>0</v>
      </c>
      <c r="J779" s="28">
        <v>0</v>
      </c>
      <c r="K779" s="22">
        <v>0</v>
      </c>
      <c r="L779" s="22">
        <v>0</v>
      </c>
      <c r="M779" s="22">
        <v>0</v>
      </c>
      <c r="N779" s="103">
        <v>0</v>
      </c>
      <c r="O779" s="22">
        <v>0</v>
      </c>
      <c r="P779" s="22">
        <v>0</v>
      </c>
      <c r="Q779" s="22">
        <v>0</v>
      </c>
      <c r="R779" s="22">
        <v>0</v>
      </c>
      <c r="S779" s="22">
        <v>0</v>
      </c>
      <c r="T779" s="131">
        <f>+Q779/F779</f>
        <v>0</v>
      </c>
      <c r="U779" s="73">
        <f t="shared" ref="U779:U790" si="82">+H779+N696</f>
        <v>0</v>
      </c>
      <c r="V779" s="73">
        <f t="shared" ref="V779:V790" si="83">+N779-U779</f>
        <v>0</v>
      </c>
      <c r="W779" s="73">
        <f t="shared" ref="W779:W790" si="84">+K779+Q696</f>
        <v>0</v>
      </c>
      <c r="X779" s="73">
        <f t="shared" ref="X779:X790" si="85">+Q779-W779</f>
        <v>0</v>
      </c>
      <c r="Y779" s="116">
        <f t="shared" ref="Y779:Y790" si="86">+W779/F779</f>
        <v>0</v>
      </c>
      <c r="Z779" s="118">
        <f t="shared" ref="Z779:Z790" si="87">+T779-Y779</f>
        <v>0</v>
      </c>
      <c r="AA779" s="119"/>
      <c r="AB779" s="112"/>
    </row>
    <row r="780" spans="1:28" x14ac:dyDescent="0.25">
      <c r="A780" s="152" t="s">
        <v>43</v>
      </c>
      <c r="B780" s="153"/>
      <c r="C780" s="153"/>
      <c r="D780" s="153"/>
      <c r="E780" s="154"/>
      <c r="F780" s="155">
        <v>50000</v>
      </c>
      <c r="G780" s="156"/>
      <c r="H780" s="34">
        <v>0</v>
      </c>
      <c r="I780" s="6">
        <v>0</v>
      </c>
      <c r="J780" s="28">
        <v>0</v>
      </c>
      <c r="K780" s="6">
        <v>0</v>
      </c>
      <c r="L780" s="6">
        <v>0</v>
      </c>
      <c r="M780" s="6">
        <v>0</v>
      </c>
      <c r="N780" s="97">
        <v>0</v>
      </c>
      <c r="O780" s="6">
        <v>0</v>
      </c>
      <c r="P780" s="6">
        <v>0</v>
      </c>
      <c r="Q780" s="6">
        <v>0</v>
      </c>
      <c r="R780" s="6">
        <v>0</v>
      </c>
      <c r="S780" s="22">
        <v>0</v>
      </c>
      <c r="T780" s="131">
        <f t="shared" ref="T780:T789" si="88">+Q780/F780</f>
        <v>0</v>
      </c>
      <c r="U780" s="73">
        <f t="shared" si="82"/>
        <v>0</v>
      </c>
      <c r="V780" s="73">
        <f t="shared" si="83"/>
        <v>0</v>
      </c>
      <c r="W780" s="73">
        <f t="shared" si="84"/>
        <v>0</v>
      </c>
      <c r="X780" s="73">
        <f t="shared" si="85"/>
        <v>0</v>
      </c>
      <c r="Y780" s="116">
        <f t="shared" si="86"/>
        <v>0</v>
      </c>
      <c r="Z780" s="118">
        <f t="shared" si="87"/>
        <v>0</v>
      </c>
      <c r="AA780" s="119"/>
      <c r="AB780" s="112"/>
    </row>
    <row r="781" spans="1:28" x14ac:dyDescent="0.25">
      <c r="A781" s="152" t="s">
        <v>42</v>
      </c>
      <c r="B781" s="153"/>
      <c r="C781" s="153"/>
      <c r="D781" s="153"/>
      <c r="E781" s="154"/>
      <c r="F781" s="155">
        <v>144660</v>
      </c>
      <c r="G781" s="156"/>
      <c r="H781" s="34">
        <v>18600</v>
      </c>
      <c r="I781" s="6">
        <v>0</v>
      </c>
      <c r="J781" s="28">
        <v>0</v>
      </c>
      <c r="K781" s="6">
        <v>4200</v>
      </c>
      <c r="L781" s="6">
        <v>0</v>
      </c>
      <c r="M781" s="6">
        <v>0</v>
      </c>
      <c r="N781" s="97">
        <v>107460</v>
      </c>
      <c r="O781" s="6">
        <v>0</v>
      </c>
      <c r="P781" s="6">
        <v>0</v>
      </c>
      <c r="Q781" s="6">
        <v>68043</v>
      </c>
      <c r="R781" s="6">
        <v>0</v>
      </c>
      <c r="S781" s="22">
        <v>0</v>
      </c>
      <c r="T781" s="131">
        <f t="shared" si="88"/>
        <v>0.47036499377851515</v>
      </c>
      <c r="U781" s="73">
        <f t="shared" si="82"/>
        <v>107460</v>
      </c>
      <c r="V781" s="73">
        <f t="shared" si="83"/>
        <v>0</v>
      </c>
      <c r="W781" s="73">
        <f t="shared" si="84"/>
        <v>68043</v>
      </c>
      <c r="X781" s="73">
        <f t="shared" si="85"/>
        <v>0</v>
      </c>
      <c r="Y781" s="116">
        <f t="shared" si="86"/>
        <v>0.47036499377851515</v>
      </c>
      <c r="Z781" s="118">
        <f t="shared" si="87"/>
        <v>0</v>
      </c>
      <c r="AA781" s="119"/>
      <c r="AB781" s="112"/>
    </row>
    <row r="782" spans="1:28" x14ac:dyDescent="0.25">
      <c r="A782" s="157" t="s">
        <v>93</v>
      </c>
      <c r="B782" s="153"/>
      <c r="C782" s="153"/>
      <c r="D782" s="153"/>
      <c r="E782" s="154"/>
      <c r="F782" s="155">
        <v>10000</v>
      </c>
      <c r="G782" s="156"/>
      <c r="H782" s="34">
        <v>10000</v>
      </c>
      <c r="I782" s="6">
        <v>0</v>
      </c>
      <c r="J782" s="28">
        <v>0</v>
      </c>
      <c r="K782" s="6">
        <v>10000</v>
      </c>
      <c r="L782" s="6">
        <v>0</v>
      </c>
      <c r="M782" s="6">
        <v>0</v>
      </c>
      <c r="N782" s="97">
        <v>10000</v>
      </c>
      <c r="O782" s="6">
        <v>0</v>
      </c>
      <c r="P782" s="6">
        <v>0</v>
      </c>
      <c r="Q782" s="6">
        <v>10000</v>
      </c>
      <c r="R782" s="6">
        <v>0</v>
      </c>
      <c r="S782" s="22">
        <v>0</v>
      </c>
      <c r="T782" s="131">
        <f t="shared" si="88"/>
        <v>1</v>
      </c>
      <c r="U782" s="73">
        <f t="shared" si="82"/>
        <v>10000</v>
      </c>
      <c r="V782" s="73">
        <f t="shared" si="83"/>
        <v>0</v>
      </c>
      <c r="W782" s="73">
        <f t="shared" si="84"/>
        <v>10000</v>
      </c>
      <c r="X782" s="73">
        <f t="shared" si="85"/>
        <v>0</v>
      </c>
      <c r="Y782" s="116">
        <f t="shared" si="86"/>
        <v>1</v>
      </c>
      <c r="Z782" s="118">
        <f t="shared" si="87"/>
        <v>0</v>
      </c>
      <c r="AA782" s="119"/>
      <c r="AB782" s="112"/>
    </row>
    <row r="783" spans="1:28" x14ac:dyDescent="0.25">
      <c r="A783" s="152" t="s">
        <v>94</v>
      </c>
      <c r="B783" s="153"/>
      <c r="C783" s="153"/>
      <c r="D783" s="153"/>
      <c r="E783" s="154"/>
      <c r="F783" s="155">
        <v>2000</v>
      </c>
      <c r="G783" s="156"/>
      <c r="H783" s="34">
        <v>2000</v>
      </c>
      <c r="I783" s="6">
        <v>0</v>
      </c>
      <c r="J783" s="28">
        <v>0</v>
      </c>
      <c r="K783" s="6">
        <v>2000</v>
      </c>
      <c r="L783" s="6">
        <v>0</v>
      </c>
      <c r="M783" s="6">
        <v>0</v>
      </c>
      <c r="N783" s="97">
        <v>2000</v>
      </c>
      <c r="O783" s="6">
        <v>0</v>
      </c>
      <c r="P783" s="6">
        <v>0</v>
      </c>
      <c r="Q783" s="6">
        <v>2000</v>
      </c>
      <c r="R783" s="6">
        <v>0</v>
      </c>
      <c r="S783" s="22">
        <v>0</v>
      </c>
      <c r="T783" s="131">
        <f t="shared" si="88"/>
        <v>1</v>
      </c>
      <c r="U783" s="73">
        <f t="shared" si="82"/>
        <v>2000</v>
      </c>
      <c r="V783" s="73">
        <f t="shared" si="83"/>
        <v>0</v>
      </c>
      <c r="W783" s="73">
        <f t="shared" si="84"/>
        <v>2000</v>
      </c>
      <c r="X783" s="73">
        <f t="shared" si="85"/>
        <v>0</v>
      </c>
      <c r="Y783" s="116">
        <f t="shared" si="86"/>
        <v>1</v>
      </c>
      <c r="Z783" s="118">
        <f t="shared" si="87"/>
        <v>0</v>
      </c>
      <c r="AA783" s="119"/>
      <c r="AB783" s="112"/>
    </row>
    <row r="784" spans="1:28" x14ac:dyDescent="0.25">
      <c r="A784" s="152" t="s">
        <v>95</v>
      </c>
      <c r="B784" s="153"/>
      <c r="C784" s="153"/>
      <c r="D784" s="153"/>
      <c r="E784" s="154"/>
      <c r="F784" s="155">
        <v>1500</v>
      </c>
      <c r="G784" s="156"/>
      <c r="H784" s="34">
        <v>1500</v>
      </c>
      <c r="I784" s="6">
        <v>0</v>
      </c>
      <c r="J784" s="28">
        <v>0</v>
      </c>
      <c r="K784" s="6">
        <v>1500</v>
      </c>
      <c r="L784" s="6">
        <v>0</v>
      </c>
      <c r="M784" s="6">
        <v>0</v>
      </c>
      <c r="N784" s="97">
        <v>1500</v>
      </c>
      <c r="O784" s="6">
        <v>0</v>
      </c>
      <c r="P784" s="6">
        <v>0</v>
      </c>
      <c r="Q784" s="6">
        <v>1500</v>
      </c>
      <c r="R784" s="6">
        <v>0</v>
      </c>
      <c r="S784" s="22">
        <v>0</v>
      </c>
      <c r="T784" s="131">
        <f t="shared" si="88"/>
        <v>1</v>
      </c>
      <c r="U784" s="73">
        <f t="shared" si="82"/>
        <v>1500</v>
      </c>
      <c r="V784" s="73">
        <f t="shared" si="83"/>
        <v>0</v>
      </c>
      <c r="W784" s="73">
        <f t="shared" si="84"/>
        <v>1500</v>
      </c>
      <c r="X784" s="73">
        <f t="shared" si="85"/>
        <v>0</v>
      </c>
      <c r="Y784" s="116">
        <f t="shared" si="86"/>
        <v>1</v>
      </c>
      <c r="Z784" s="118">
        <f t="shared" si="87"/>
        <v>0</v>
      </c>
      <c r="AA784" s="119"/>
      <c r="AB784" s="112"/>
    </row>
    <row r="785" spans="1:28" x14ac:dyDescent="0.25">
      <c r="A785" s="152" t="s">
        <v>96</v>
      </c>
      <c r="B785" s="153"/>
      <c r="C785" s="153"/>
      <c r="D785" s="153"/>
      <c r="E785" s="154"/>
      <c r="F785" s="155">
        <v>10000</v>
      </c>
      <c r="G785" s="156"/>
      <c r="H785" s="34">
        <v>5000</v>
      </c>
      <c r="I785" s="6">
        <v>0</v>
      </c>
      <c r="J785" s="28">
        <v>0</v>
      </c>
      <c r="K785" s="6">
        <v>5000</v>
      </c>
      <c r="L785" s="6">
        <v>0</v>
      </c>
      <c r="M785" s="6">
        <v>0</v>
      </c>
      <c r="N785" s="97">
        <v>5000</v>
      </c>
      <c r="O785" s="6">
        <v>0</v>
      </c>
      <c r="P785" s="6">
        <v>0</v>
      </c>
      <c r="Q785" s="6">
        <v>6080</v>
      </c>
      <c r="R785" s="6">
        <v>0</v>
      </c>
      <c r="S785" s="22">
        <v>0</v>
      </c>
      <c r="T785" s="131">
        <f t="shared" si="88"/>
        <v>0.60799999999999998</v>
      </c>
      <c r="U785" s="73">
        <f t="shared" si="82"/>
        <v>5000</v>
      </c>
      <c r="V785" s="73">
        <f t="shared" si="83"/>
        <v>0</v>
      </c>
      <c r="W785" s="73">
        <f t="shared" si="84"/>
        <v>6080</v>
      </c>
      <c r="X785" s="73">
        <f t="shared" si="85"/>
        <v>0</v>
      </c>
      <c r="Y785" s="116">
        <f t="shared" si="86"/>
        <v>0.60799999999999998</v>
      </c>
      <c r="Z785" s="118">
        <f t="shared" si="87"/>
        <v>0</v>
      </c>
      <c r="AA785" s="119"/>
      <c r="AB785" s="112"/>
    </row>
    <row r="786" spans="1:28" x14ac:dyDescent="0.25">
      <c r="A786" s="152" t="s">
        <v>88</v>
      </c>
      <c r="B786" s="153"/>
      <c r="C786" s="153"/>
      <c r="D786" s="153"/>
      <c r="E786" s="154"/>
      <c r="F786" s="155">
        <v>23000</v>
      </c>
      <c r="G786" s="156"/>
      <c r="H786" s="34">
        <v>0</v>
      </c>
      <c r="I786" s="6">
        <v>0</v>
      </c>
      <c r="J786" s="28">
        <v>0</v>
      </c>
      <c r="K786" s="6">
        <v>0</v>
      </c>
      <c r="L786" s="6">
        <v>0</v>
      </c>
      <c r="M786" s="6">
        <v>0</v>
      </c>
      <c r="N786" s="97">
        <v>0</v>
      </c>
      <c r="O786" s="6">
        <v>0</v>
      </c>
      <c r="P786" s="6">
        <v>0</v>
      </c>
      <c r="Q786" s="6">
        <v>10236.81</v>
      </c>
      <c r="R786" s="6">
        <v>0</v>
      </c>
      <c r="S786" s="22">
        <v>0</v>
      </c>
      <c r="T786" s="131">
        <f t="shared" si="88"/>
        <v>0.44507869565217389</v>
      </c>
      <c r="U786" s="73">
        <f t="shared" si="82"/>
        <v>0</v>
      </c>
      <c r="V786" s="73">
        <f t="shared" si="83"/>
        <v>0</v>
      </c>
      <c r="W786" s="73">
        <f t="shared" si="84"/>
        <v>10236.81</v>
      </c>
      <c r="X786" s="73">
        <f t="shared" si="85"/>
        <v>0</v>
      </c>
      <c r="Y786" s="116">
        <f t="shared" si="86"/>
        <v>0.44507869565217389</v>
      </c>
      <c r="Z786" s="118">
        <f t="shared" si="87"/>
        <v>0</v>
      </c>
      <c r="AA786" s="119"/>
      <c r="AB786" s="112"/>
    </row>
    <row r="787" spans="1:28" x14ac:dyDescent="0.25">
      <c r="A787" s="152" t="s">
        <v>97</v>
      </c>
      <c r="B787" s="153"/>
      <c r="C787" s="153"/>
      <c r="D787" s="153"/>
      <c r="E787" s="154"/>
      <c r="F787" s="155">
        <v>7000</v>
      </c>
      <c r="G787" s="156"/>
      <c r="H787" s="34">
        <v>0</v>
      </c>
      <c r="I787" s="6">
        <v>0</v>
      </c>
      <c r="J787" s="28">
        <v>0</v>
      </c>
      <c r="K787" s="6">
        <v>0</v>
      </c>
      <c r="L787" s="6">
        <v>0</v>
      </c>
      <c r="M787" s="6">
        <v>0</v>
      </c>
      <c r="N787" s="97">
        <v>7000</v>
      </c>
      <c r="O787" s="6">
        <v>0</v>
      </c>
      <c r="P787" s="6">
        <v>0</v>
      </c>
      <c r="Q787" s="6">
        <v>6492</v>
      </c>
      <c r="R787" s="6">
        <v>0</v>
      </c>
      <c r="S787" s="22">
        <v>0</v>
      </c>
      <c r="T787" s="131">
        <f t="shared" si="88"/>
        <v>0.92742857142857138</v>
      </c>
      <c r="U787" s="73">
        <f t="shared" si="82"/>
        <v>7000</v>
      </c>
      <c r="V787" s="73">
        <f t="shared" si="83"/>
        <v>0</v>
      </c>
      <c r="W787" s="73">
        <f t="shared" si="84"/>
        <v>6492</v>
      </c>
      <c r="X787" s="73">
        <f t="shared" si="85"/>
        <v>0</v>
      </c>
      <c r="Y787" s="116">
        <f t="shared" si="86"/>
        <v>0.92742857142857138</v>
      </c>
      <c r="Z787" s="118">
        <f t="shared" si="87"/>
        <v>0</v>
      </c>
      <c r="AA787" s="119"/>
      <c r="AB787" s="112"/>
    </row>
    <row r="788" spans="1:28" x14ac:dyDescent="0.25">
      <c r="A788" s="152" t="s">
        <v>98</v>
      </c>
      <c r="B788" s="153"/>
      <c r="C788" s="153"/>
      <c r="D788" s="153"/>
      <c r="E788" s="154"/>
      <c r="F788" s="155">
        <v>49990</v>
      </c>
      <c r="G788" s="156"/>
      <c r="H788" s="34">
        <v>10990</v>
      </c>
      <c r="I788" s="6">
        <v>0</v>
      </c>
      <c r="J788" s="28">
        <v>0</v>
      </c>
      <c r="K788" s="6">
        <v>2264</v>
      </c>
      <c r="L788" s="6">
        <v>0</v>
      </c>
      <c r="M788" s="6">
        <v>0</v>
      </c>
      <c r="N788" s="97">
        <v>30490</v>
      </c>
      <c r="O788" s="6">
        <v>0</v>
      </c>
      <c r="P788" s="6">
        <v>0</v>
      </c>
      <c r="Q788" s="6">
        <v>11322.31</v>
      </c>
      <c r="R788" s="6">
        <v>0</v>
      </c>
      <c r="S788" s="22">
        <v>0</v>
      </c>
      <c r="T788" s="131">
        <f t="shared" si="88"/>
        <v>0.22649149829965992</v>
      </c>
      <c r="U788" s="73">
        <f t="shared" si="82"/>
        <v>30490</v>
      </c>
      <c r="V788" s="73">
        <f t="shared" si="83"/>
        <v>0</v>
      </c>
      <c r="W788" s="73">
        <f t="shared" si="84"/>
        <v>11322.31</v>
      </c>
      <c r="X788" s="73">
        <f t="shared" si="85"/>
        <v>0</v>
      </c>
      <c r="Y788" s="116">
        <f t="shared" si="86"/>
        <v>0.22649149829965992</v>
      </c>
      <c r="Z788" s="118">
        <f t="shared" si="87"/>
        <v>0</v>
      </c>
      <c r="AA788" s="119"/>
      <c r="AB788" s="112"/>
    </row>
    <row r="789" spans="1:28" ht="15.75" thickBot="1" x14ac:dyDescent="0.3">
      <c r="A789" s="157" t="s">
        <v>99</v>
      </c>
      <c r="B789" s="153"/>
      <c r="C789" s="153"/>
      <c r="D789" s="153"/>
      <c r="E789" s="154"/>
      <c r="F789" s="155">
        <v>6250</v>
      </c>
      <c r="G789" s="156"/>
      <c r="H789" s="34">
        <v>2500</v>
      </c>
      <c r="I789" s="6">
        <v>0</v>
      </c>
      <c r="J789" s="28">
        <v>0</v>
      </c>
      <c r="K789" s="6">
        <v>533</v>
      </c>
      <c r="L789" s="6">
        <v>0</v>
      </c>
      <c r="M789" s="6">
        <v>0</v>
      </c>
      <c r="N789" s="97">
        <v>6250</v>
      </c>
      <c r="O789" s="6">
        <v>0</v>
      </c>
      <c r="P789" s="6">
        <v>0</v>
      </c>
      <c r="Q789" s="6">
        <v>3086.99</v>
      </c>
      <c r="R789" s="6">
        <v>0</v>
      </c>
      <c r="S789" s="22">
        <v>0</v>
      </c>
      <c r="T789" s="131">
        <f t="shared" si="88"/>
        <v>0.49391839999999998</v>
      </c>
      <c r="U789" s="73">
        <f t="shared" si="82"/>
        <v>6250</v>
      </c>
      <c r="V789" s="73">
        <f t="shared" si="83"/>
        <v>0</v>
      </c>
      <c r="W789" s="73">
        <f t="shared" si="84"/>
        <v>3086.99</v>
      </c>
      <c r="X789" s="73">
        <f t="shared" si="85"/>
        <v>0</v>
      </c>
      <c r="Y789" s="116">
        <f t="shared" si="86"/>
        <v>0.49391839999999998</v>
      </c>
      <c r="Z789" s="118">
        <f t="shared" si="87"/>
        <v>0</v>
      </c>
      <c r="AA789" s="119"/>
      <c r="AB789" s="112"/>
    </row>
    <row r="790" spans="1:28" ht="15.75" thickBot="1" x14ac:dyDescent="0.3">
      <c r="A790" s="158" t="s">
        <v>32</v>
      </c>
      <c r="B790" s="159"/>
      <c r="C790" s="159"/>
      <c r="D790" s="159"/>
      <c r="E790" s="160"/>
      <c r="F790" s="161">
        <f>SUM(F778:G789)</f>
        <v>500000</v>
      </c>
      <c r="G790" s="150"/>
      <c r="H790" s="11">
        <f t="shared" ref="H790:Q790" si="89">SUM(H778:H789)</f>
        <v>69590</v>
      </c>
      <c r="I790" s="12">
        <f t="shared" si="89"/>
        <v>0</v>
      </c>
      <c r="J790" s="12">
        <f t="shared" si="89"/>
        <v>0</v>
      </c>
      <c r="K790" s="12">
        <f t="shared" si="89"/>
        <v>36021.379999999997</v>
      </c>
      <c r="L790" s="12">
        <f t="shared" si="89"/>
        <v>0</v>
      </c>
      <c r="M790" s="12">
        <f t="shared" si="89"/>
        <v>0</v>
      </c>
      <c r="N790" s="104">
        <f t="shared" si="89"/>
        <v>312200</v>
      </c>
      <c r="O790" s="12">
        <f t="shared" si="89"/>
        <v>0</v>
      </c>
      <c r="P790" s="12">
        <f t="shared" si="89"/>
        <v>0</v>
      </c>
      <c r="Q790" s="12">
        <f t="shared" si="89"/>
        <v>209416.36</v>
      </c>
      <c r="R790" s="46">
        <v>0</v>
      </c>
      <c r="S790" s="32">
        <v>0</v>
      </c>
      <c r="T790" s="72"/>
      <c r="U790" s="73">
        <f t="shared" si="82"/>
        <v>312200</v>
      </c>
      <c r="V790" s="73">
        <f t="shared" si="83"/>
        <v>0</v>
      </c>
      <c r="W790" s="73">
        <f t="shared" si="84"/>
        <v>209416.36</v>
      </c>
      <c r="X790" s="73">
        <f t="shared" si="85"/>
        <v>0</v>
      </c>
      <c r="Y790" s="116">
        <f t="shared" si="86"/>
        <v>0.41883271999999999</v>
      </c>
      <c r="Z790" s="118">
        <f t="shared" si="87"/>
        <v>-0.41883271999999999</v>
      </c>
      <c r="AA790" s="119"/>
      <c r="AB790" s="112"/>
    </row>
    <row r="791" spans="1:28" ht="15.75" thickBot="1" x14ac:dyDescent="0.3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107"/>
      <c r="O791" s="41"/>
      <c r="P791" s="41"/>
      <c r="Q791" s="41"/>
      <c r="R791" s="41"/>
      <c r="S791" s="41"/>
      <c r="T791" s="41"/>
      <c r="V791" s="105"/>
    </row>
    <row r="792" spans="1:28" ht="15.75" thickBot="1" x14ac:dyDescent="0.3">
      <c r="A792" s="162" t="s">
        <v>44</v>
      </c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</row>
    <row r="793" spans="1:28" ht="15.75" thickBot="1" x14ac:dyDescent="0.3">
      <c r="A793" s="145"/>
      <c r="B793" s="145"/>
      <c r="C793" s="162" t="s">
        <v>17</v>
      </c>
      <c r="D793" s="145"/>
      <c r="E793" s="145"/>
      <c r="F793" s="145"/>
      <c r="G793" s="145"/>
      <c r="H793" s="145"/>
      <c r="I793" s="162" t="s">
        <v>45</v>
      </c>
      <c r="J793" s="145"/>
      <c r="K793" s="145"/>
      <c r="L793" s="145"/>
      <c r="M793" s="145"/>
      <c r="N793" s="145"/>
      <c r="O793" s="162" t="s">
        <v>19</v>
      </c>
      <c r="P793" s="145"/>
      <c r="Q793" s="145"/>
      <c r="R793" s="145"/>
      <c r="S793" s="145"/>
      <c r="T793" s="145"/>
    </row>
    <row r="794" spans="1:28" ht="15.75" thickBot="1" x14ac:dyDescent="0.3">
      <c r="A794" s="145"/>
      <c r="B794" s="145"/>
      <c r="C794" s="162" t="s">
        <v>36</v>
      </c>
      <c r="D794" s="145"/>
      <c r="E794" s="162" t="s">
        <v>37</v>
      </c>
      <c r="F794" s="145"/>
      <c r="G794" s="162" t="s">
        <v>38</v>
      </c>
      <c r="H794" s="145"/>
      <c r="I794" s="162" t="s">
        <v>36</v>
      </c>
      <c r="J794" s="145"/>
      <c r="K794" s="162" t="s">
        <v>37</v>
      </c>
      <c r="L794" s="145"/>
      <c r="M794" s="162" t="s">
        <v>38</v>
      </c>
      <c r="N794" s="145"/>
      <c r="O794" s="162" t="s">
        <v>36</v>
      </c>
      <c r="P794" s="145"/>
      <c r="Q794" s="162" t="s">
        <v>37</v>
      </c>
      <c r="R794" s="145"/>
      <c r="S794" s="162" t="s">
        <v>38</v>
      </c>
      <c r="T794" s="145"/>
    </row>
    <row r="795" spans="1:28" ht="15.75" thickBot="1" x14ac:dyDescent="0.3">
      <c r="A795" s="144" t="s">
        <v>46</v>
      </c>
      <c r="B795" s="145"/>
      <c r="C795" s="146">
        <v>500000</v>
      </c>
      <c r="D795" s="145"/>
      <c r="E795" s="146">
        <v>0</v>
      </c>
      <c r="F795" s="145"/>
      <c r="G795" s="146"/>
      <c r="H795" s="145"/>
      <c r="I795" s="146">
        <f>SUM(K790)</f>
        <v>36021.379999999997</v>
      </c>
      <c r="J795" s="145"/>
      <c r="K795" s="146"/>
      <c r="L795" s="145"/>
      <c r="M795" s="146"/>
      <c r="N795" s="145"/>
      <c r="O795" s="146">
        <f>SUM(Q790)</f>
        <v>209416.36</v>
      </c>
      <c r="P795" s="145"/>
      <c r="Q795" s="147"/>
      <c r="R795" s="145"/>
      <c r="S795" s="146"/>
      <c r="T795" s="145"/>
    </row>
    <row r="796" spans="1:28" ht="15.75" thickBot="1" x14ac:dyDescent="0.3">
      <c r="A796" s="144" t="s">
        <v>47</v>
      </c>
      <c r="B796" s="145"/>
      <c r="C796" s="146">
        <v>0</v>
      </c>
      <c r="D796" s="145"/>
      <c r="E796" s="146">
        <v>0</v>
      </c>
      <c r="F796" s="145"/>
      <c r="G796" s="146"/>
      <c r="H796" s="145"/>
      <c r="I796" s="146">
        <v>0</v>
      </c>
      <c r="J796" s="145"/>
      <c r="K796" s="146"/>
      <c r="L796" s="145"/>
      <c r="M796" s="146"/>
      <c r="N796" s="145"/>
      <c r="O796" s="146">
        <v>0</v>
      </c>
      <c r="P796" s="145"/>
      <c r="Q796" s="146"/>
      <c r="R796" s="145"/>
      <c r="S796" s="146"/>
      <c r="T796" s="145"/>
    </row>
    <row r="797" spans="1:28" ht="15.75" thickBot="1" x14ac:dyDescent="0.3">
      <c r="A797" s="144" t="s">
        <v>32</v>
      </c>
      <c r="B797" s="145"/>
      <c r="C797" s="146">
        <f>SUM(C795,C796)</f>
        <v>500000</v>
      </c>
      <c r="D797" s="145"/>
      <c r="E797" s="38"/>
      <c r="F797" s="38"/>
      <c r="G797" s="146"/>
      <c r="H797" s="145"/>
      <c r="I797" s="146">
        <f>SUM(I795,I796)</f>
        <v>36021.379999999997</v>
      </c>
      <c r="J797" s="145"/>
      <c r="K797" s="147"/>
      <c r="L797" s="145"/>
      <c r="M797" s="146"/>
      <c r="N797" s="145"/>
      <c r="O797" s="146">
        <f>SUM(O795,O796)</f>
        <v>209416.36</v>
      </c>
      <c r="P797" s="145"/>
      <c r="Q797" s="147"/>
      <c r="R797" s="145"/>
      <c r="S797" s="146"/>
      <c r="T797" s="145"/>
    </row>
    <row r="798" spans="1:28" ht="15.75" thickBot="1" x14ac:dyDescent="0.3">
      <c r="A798" s="41"/>
      <c r="B798" s="41"/>
      <c r="C798" s="41"/>
      <c r="D798" s="41"/>
      <c r="E798" s="40"/>
      <c r="F798" s="40"/>
      <c r="G798" s="40"/>
      <c r="H798" s="40"/>
      <c r="I798" s="40"/>
      <c r="J798" s="40"/>
      <c r="K798" s="40"/>
      <c r="L798" s="40"/>
      <c r="M798" s="40"/>
      <c r="N798" s="109"/>
      <c r="O798" s="40"/>
      <c r="P798" s="40"/>
      <c r="Q798" s="40"/>
      <c r="R798" s="40"/>
      <c r="S798" s="40"/>
      <c r="T798" s="40"/>
    </row>
    <row r="799" spans="1:28" ht="15.75" thickBot="1" x14ac:dyDescent="0.3">
      <c r="A799" s="148" t="s">
        <v>48</v>
      </c>
      <c r="B799" s="149"/>
      <c r="C799" s="149"/>
      <c r="D799" s="150"/>
      <c r="E799" s="25"/>
      <c r="F799" s="39"/>
      <c r="G799" s="39"/>
      <c r="H799" s="39"/>
      <c r="I799" s="39"/>
      <c r="J799" s="39"/>
      <c r="K799" s="39"/>
      <c r="L799" s="39"/>
      <c r="M799" s="39"/>
      <c r="N799" s="106"/>
      <c r="O799" s="39"/>
      <c r="P799" s="39"/>
      <c r="Q799" s="39"/>
      <c r="R799" s="39"/>
      <c r="S799" s="39"/>
      <c r="T799" s="39"/>
    </row>
    <row r="800" spans="1:28" ht="15.75" thickBot="1" x14ac:dyDescent="0.3">
      <c r="A800" s="151"/>
      <c r="B800" s="149"/>
      <c r="C800" s="149"/>
      <c r="D800" s="149"/>
      <c r="E800" s="149"/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  <c r="R800" s="149"/>
      <c r="S800" s="149"/>
      <c r="T800" s="150"/>
    </row>
    <row r="801" spans="1:20" x14ac:dyDescent="0.2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109"/>
      <c r="O801" s="40"/>
      <c r="P801" s="40"/>
      <c r="Q801" s="40"/>
      <c r="R801" s="40"/>
      <c r="S801" s="40"/>
      <c r="T801" s="40"/>
    </row>
    <row r="802" spans="1:20" x14ac:dyDescent="0.25">
      <c r="A802" s="139" t="s">
        <v>49</v>
      </c>
      <c r="B802" s="140"/>
      <c r="C802" s="140"/>
      <c r="D802" s="140"/>
      <c r="E802" s="140"/>
      <c r="F802" s="140"/>
      <c r="G802" s="38"/>
      <c r="H802" s="38"/>
      <c r="I802" s="139" t="s">
        <v>50</v>
      </c>
      <c r="J802" s="140"/>
      <c r="K802" s="140"/>
      <c r="L802" s="140"/>
      <c r="M802" s="140"/>
      <c r="N802" s="140"/>
      <c r="O802" s="38"/>
      <c r="P802" s="38"/>
      <c r="Q802" s="139" t="s">
        <v>51</v>
      </c>
      <c r="R802" s="140"/>
      <c r="S802" s="140"/>
      <c r="T802" s="140"/>
    </row>
    <row r="803" spans="1:20" x14ac:dyDescent="0.2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O803" s="38"/>
      <c r="P803" s="38"/>
      <c r="Q803" s="38"/>
      <c r="R803" s="38"/>
      <c r="S803" s="38"/>
      <c r="T803" s="38"/>
    </row>
    <row r="804" spans="1:20" x14ac:dyDescent="0.25">
      <c r="A804" s="141"/>
      <c r="B804" s="140"/>
      <c r="C804" s="140"/>
      <c r="D804" s="140"/>
      <c r="E804" s="140"/>
      <c r="F804" s="140"/>
      <c r="G804" s="38"/>
      <c r="H804" s="38"/>
      <c r="I804" s="143"/>
      <c r="J804" s="140"/>
      <c r="K804" s="140"/>
      <c r="L804" s="140"/>
      <c r="M804" s="140"/>
      <c r="N804" s="140"/>
      <c r="O804" s="38"/>
      <c r="P804" s="38"/>
      <c r="Q804" s="143"/>
      <c r="R804" s="140"/>
      <c r="S804" s="140"/>
      <c r="T804" s="140"/>
    </row>
    <row r="805" spans="1:20" x14ac:dyDescent="0.25">
      <c r="A805" s="140"/>
      <c r="B805" s="140"/>
      <c r="C805" s="140"/>
      <c r="D805" s="140"/>
      <c r="E805" s="140"/>
      <c r="F805" s="140"/>
      <c r="G805" s="38"/>
      <c r="H805" s="38"/>
      <c r="I805" s="140"/>
      <c r="J805" s="140"/>
      <c r="K805" s="140"/>
      <c r="L805" s="140"/>
      <c r="M805" s="140"/>
      <c r="N805" s="140"/>
      <c r="O805" s="38"/>
      <c r="P805" s="38"/>
      <c r="Q805" s="140"/>
      <c r="R805" s="140"/>
      <c r="S805" s="140"/>
      <c r="T805" s="140"/>
    </row>
    <row r="806" spans="1:20" x14ac:dyDescent="0.25">
      <c r="A806" s="140"/>
      <c r="B806" s="140"/>
      <c r="C806" s="140"/>
      <c r="D806" s="140"/>
      <c r="E806" s="140"/>
      <c r="F806" s="140"/>
      <c r="G806" s="38"/>
      <c r="H806" s="38"/>
      <c r="I806" s="140"/>
      <c r="J806" s="140"/>
      <c r="K806" s="140"/>
      <c r="L806" s="140"/>
      <c r="M806" s="140"/>
      <c r="N806" s="140"/>
      <c r="O806" s="38"/>
      <c r="P806" s="38"/>
      <c r="Q806" s="140"/>
      <c r="R806" s="140"/>
      <c r="S806" s="140"/>
      <c r="T806" s="140"/>
    </row>
    <row r="807" spans="1:20" ht="15.75" thickBot="1" x14ac:dyDescent="0.3">
      <c r="A807" s="142"/>
      <c r="B807" s="142"/>
      <c r="C807" s="142"/>
      <c r="D807" s="142"/>
      <c r="E807" s="142"/>
      <c r="F807" s="142"/>
      <c r="G807" s="38"/>
      <c r="H807" s="38"/>
      <c r="I807" s="142"/>
      <c r="J807" s="142"/>
      <c r="K807" s="142"/>
      <c r="L807" s="142"/>
      <c r="M807" s="142"/>
      <c r="N807" s="142"/>
      <c r="O807" s="38"/>
      <c r="P807" s="38"/>
      <c r="Q807" s="142"/>
      <c r="R807" s="142"/>
      <c r="S807" s="142"/>
      <c r="T807" s="142"/>
    </row>
    <row r="808" spans="1:20" x14ac:dyDescent="0.25">
      <c r="A808" s="136" t="s">
        <v>90</v>
      </c>
      <c r="B808" s="137"/>
      <c r="C808" s="137"/>
      <c r="D808" s="137"/>
      <c r="E808" s="137"/>
      <c r="F808" s="137"/>
      <c r="G808" s="38"/>
      <c r="H808" s="38"/>
      <c r="I808" s="138" t="s">
        <v>57</v>
      </c>
      <c r="J808" s="137"/>
      <c r="K808" s="137"/>
      <c r="L808" s="137"/>
      <c r="M808" s="137"/>
      <c r="N808" s="137"/>
      <c r="O808" s="38"/>
      <c r="P808" s="38"/>
      <c r="Q808" s="138" t="s">
        <v>113</v>
      </c>
      <c r="R808" s="137"/>
      <c r="S808" s="137"/>
      <c r="T808" s="137"/>
    </row>
    <row r="809" spans="1:20" x14ac:dyDescent="0.25">
      <c r="A809" s="135" t="s">
        <v>41</v>
      </c>
      <c r="B809" s="135"/>
      <c r="C809" s="135"/>
      <c r="D809" s="135"/>
      <c r="E809" s="135"/>
      <c r="F809" s="135"/>
      <c r="G809" s="38"/>
      <c r="H809" s="38"/>
      <c r="I809" s="135" t="s">
        <v>59</v>
      </c>
      <c r="J809" s="135"/>
      <c r="K809" s="135"/>
      <c r="L809" s="135"/>
      <c r="M809" s="135"/>
      <c r="N809" s="135"/>
      <c r="O809" s="38"/>
      <c r="P809" s="38"/>
      <c r="Q809" s="135" t="s">
        <v>60</v>
      </c>
      <c r="R809" s="135"/>
      <c r="S809" s="135"/>
      <c r="T809" s="135"/>
    </row>
    <row r="810" spans="1:20" x14ac:dyDescent="0.25">
      <c r="A810" s="38"/>
      <c r="B810" s="38"/>
      <c r="C810" s="38"/>
      <c r="D810" s="38"/>
      <c r="E810" s="38"/>
      <c r="F810" s="38"/>
      <c r="G810" s="38"/>
      <c r="H810" s="38"/>
      <c r="I810" s="135" t="s">
        <v>61</v>
      </c>
      <c r="J810" s="135"/>
      <c r="K810" s="135"/>
      <c r="L810" s="135"/>
      <c r="M810" s="135"/>
      <c r="N810" s="135"/>
      <c r="O810" s="38"/>
      <c r="P810" s="38"/>
      <c r="Q810" s="135" t="s">
        <v>61</v>
      </c>
      <c r="R810" s="135"/>
      <c r="S810" s="135"/>
      <c r="T810" s="135"/>
    </row>
    <row r="811" spans="1:20" x14ac:dyDescent="0.25">
      <c r="A811" s="38"/>
      <c r="B811" s="38"/>
      <c r="C811" s="38"/>
      <c r="D811" s="38"/>
      <c r="E811" s="38"/>
      <c r="F811" s="38"/>
      <c r="G811" s="38"/>
      <c r="H811" s="38"/>
      <c r="I811" s="139" t="s">
        <v>52</v>
      </c>
      <c r="J811" s="140"/>
      <c r="K811" s="140"/>
      <c r="L811" s="140"/>
      <c r="M811" s="140"/>
      <c r="N811" s="140"/>
      <c r="O811" s="38"/>
      <c r="P811" s="38"/>
      <c r="Q811" s="38"/>
      <c r="R811" s="38"/>
      <c r="S811" s="38"/>
      <c r="T811" s="38"/>
    </row>
    <row r="812" spans="1:20" x14ac:dyDescent="0.25">
      <c r="A812" s="139" t="s">
        <v>53</v>
      </c>
      <c r="B812" s="140"/>
      <c r="C812" s="140"/>
      <c r="D812" s="140"/>
      <c r="E812" s="140"/>
      <c r="F812" s="140"/>
      <c r="G812" s="38"/>
      <c r="H812" s="38"/>
      <c r="I812" s="139" t="s">
        <v>54</v>
      </c>
      <c r="J812" s="140"/>
      <c r="K812" s="140"/>
      <c r="L812" s="140"/>
      <c r="M812" s="140"/>
      <c r="N812" s="140"/>
      <c r="O812" s="38"/>
      <c r="P812" s="38"/>
      <c r="Q812" s="139" t="s">
        <v>55</v>
      </c>
      <c r="R812" s="140"/>
      <c r="S812" s="140"/>
      <c r="T812" s="140"/>
    </row>
    <row r="813" spans="1:20" x14ac:dyDescent="0.25">
      <c r="A813" s="141"/>
      <c r="B813" s="140"/>
      <c r="C813" s="140"/>
      <c r="D813" s="140"/>
      <c r="E813" s="140"/>
      <c r="F813" s="140"/>
      <c r="G813" s="38"/>
      <c r="H813" s="38"/>
      <c r="I813" s="143"/>
      <c r="J813" s="140"/>
      <c r="K813" s="140"/>
      <c r="L813" s="140"/>
      <c r="M813" s="140"/>
      <c r="N813" s="140"/>
      <c r="O813" s="38"/>
      <c r="P813" s="38"/>
      <c r="Q813" s="143"/>
      <c r="R813" s="140"/>
      <c r="S813" s="140"/>
      <c r="T813" s="140"/>
    </row>
    <row r="814" spans="1:20" x14ac:dyDescent="0.25">
      <c r="A814" s="140"/>
      <c r="B814" s="140"/>
      <c r="C814" s="140"/>
      <c r="D814" s="140"/>
      <c r="E814" s="140"/>
      <c r="F814" s="140"/>
      <c r="G814" s="38"/>
      <c r="H814" s="38"/>
      <c r="I814" s="140"/>
      <c r="J814" s="140"/>
      <c r="K814" s="140"/>
      <c r="L814" s="140"/>
      <c r="M814" s="140"/>
      <c r="N814" s="140"/>
      <c r="O814" s="38"/>
      <c r="P814" s="38"/>
      <c r="Q814" s="140"/>
      <c r="R814" s="140"/>
      <c r="S814" s="140"/>
      <c r="T814" s="140"/>
    </row>
    <row r="815" spans="1:20" x14ac:dyDescent="0.25">
      <c r="A815" s="140"/>
      <c r="B815" s="140"/>
      <c r="C815" s="140"/>
      <c r="D815" s="140"/>
      <c r="E815" s="140"/>
      <c r="F815" s="140"/>
      <c r="G815" s="38"/>
      <c r="H815" s="38"/>
      <c r="I815" s="140"/>
      <c r="J815" s="140"/>
      <c r="K815" s="140"/>
      <c r="L815" s="140"/>
      <c r="M815" s="140"/>
      <c r="N815" s="140"/>
      <c r="O815" s="38"/>
      <c r="P815" s="38"/>
      <c r="Q815" s="140"/>
      <c r="R815" s="140"/>
      <c r="S815" s="140"/>
      <c r="T815" s="140"/>
    </row>
    <row r="816" spans="1:20" ht="15.75" thickBot="1" x14ac:dyDescent="0.3">
      <c r="A816" s="142"/>
      <c r="B816" s="142"/>
      <c r="C816" s="142"/>
      <c r="D816" s="142"/>
      <c r="E816" s="142"/>
      <c r="F816" s="142"/>
      <c r="G816" s="38"/>
      <c r="H816" s="38"/>
      <c r="I816" s="142"/>
      <c r="J816" s="142"/>
      <c r="K816" s="142"/>
      <c r="L816" s="142"/>
      <c r="M816" s="142"/>
      <c r="N816" s="142"/>
      <c r="O816" s="38"/>
      <c r="P816" s="38"/>
      <c r="Q816" s="142"/>
      <c r="R816" s="142"/>
      <c r="S816" s="142"/>
      <c r="T816" s="142"/>
    </row>
    <row r="817" spans="1:20" x14ac:dyDescent="0.25">
      <c r="A817" s="136" t="s">
        <v>62</v>
      </c>
      <c r="B817" s="137"/>
      <c r="C817" s="137"/>
      <c r="D817" s="137"/>
      <c r="E817" s="137"/>
      <c r="F817" s="137"/>
      <c r="G817" s="38"/>
      <c r="H817" s="38"/>
      <c r="I817" s="136" t="s">
        <v>63</v>
      </c>
      <c r="J817" s="137"/>
      <c r="K817" s="137"/>
      <c r="L817" s="137"/>
      <c r="M817" s="137"/>
      <c r="N817" s="137"/>
      <c r="O817" s="38"/>
      <c r="P817" s="38"/>
      <c r="Q817" s="136" t="s">
        <v>64</v>
      </c>
      <c r="R817" s="137"/>
      <c r="S817" s="137"/>
      <c r="T817" s="137"/>
    </row>
    <row r="818" spans="1:20" x14ac:dyDescent="0.25">
      <c r="A818" s="135" t="s">
        <v>65</v>
      </c>
      <c r="B818" s="135"/>
      <c r="C818" s="135"/>
      <c r="D818" s="135"/>
      <c r="E818" s="135"/>
      <c r="F818" s="135"/>
      <c r="G818" s="38"/>
      <c r="H818" s="38"/>
      <c r="I818" s="135" t="s">
        <v>66</v>
      </c>
      <c r="J818" s="135"/>
      <c r="K818" s="135"/>
      <c r="L818" s="135"/>
      <c r="M818" s="135"/>
      <c r="N818" s="135"/>
      <c r="O818" s="38"/>
      <c r="P818" s="38"/>
      <c r="Q818" s="135" t="s">
        <v>67</v>
      </c>
      <c r="R818" s="135"/>
      <c r="S818" s="135"/>
      <c r="T818" s="135"/>
    </row>
    <row r="819" spans="1:20" x14ac:dyDescent="0.25">
      <c r="A819" s="135" t="s">
        <v>68</v>
      </c>
      <c r="B819" s="135"/>
      <c r="C819" s="135"/>
      <c r="D819" s="135"/>
      <c r="E819" s="135"/>
      <c r="F819" s="135"/>
      <c r="G819" s="38"/>
      <c r="H819" s="38"/>
      <c r="I819" s="135" t="s">
        <v>69</v>
      </c>
      <c r="J819" s="135"/>
      <c r="K819" s="135"/>
      <c r="L819" s="135"/>
      <c r="M819" s="135"/>
      <c r="N819" s="135"/>
      <c r="O819" s="38"/>
      <c r="P819" s="38"/>
      <c r="Q819" s="135" t="s">
        <v>70</v>
      </c>
      <c r="R819" s="135"/>
      <c r="S819" s="135"/>
      <c r="T819" s="135"/>
    </row>
    <row r="820" spans="1:20" x14ac:dyDescent="0.25">
      <c r="A820" s="227" t="s">
        <v>56</v>
      </c>
      <c r="B820" s="140"/>
      <c r="C820" s="140"/>
      <c r="D820" s="140"/>
      <c r="E820" s="140"/>
      <c r="F820" s="140"/>
      <c r="G820" s="140"/>
      <c r="H820" s="140"/>
      <c r="I820" s="140"/>
      <c r="J820" s="140"/>
      <c r="K820" s="140"/>
      <c r="L820" s="140"/>
      <c r="M820" s="140"/>
      <c r="N820" s="140"/>
      <c r="O820" s="140"/>
      <c r="P820" s="140"/>
      <c r="Q820" s="140"/>
      <c r="R820" s="140"/>
      <c r="S820" s="140"/>
      <c r="T820" s="140"/>
    </row>
    <row r="822" spans="1:20" x14ac:dyDescent="0.2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O822" s="64"/>
      <c r="P822" s="64"/>
      <c r="Q822" s="64"/>
      <c r="R822" s="64"/>
      <c r="S822" s="64"/>
      <c r="T822" s="64"/>
    </row>
    <row r="823" spans="1:20" x14ac:dyDescent="0.2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O823" s="64"/>
      <c r="P823" s="64"/>
      <c r="Q823" s="64"/>
      <c r="R823" s="64"/>
      <c r="S823" s="64"/>
      <c r="T823" s="64"/>
    </row>
    <row r="824" spans="1:20" ht="26.25" x14ac:dyDescent="0.4">
      <c r="A824" s="208" t="s">
        <v>0</v>
      </c>
      <c r="B824" s="140"/>
      <c r="C824" s="140"/>
      <c r="D824" s="140"/>
      <c r="E824" s="140"/>
      <c r="F824" s="140"/>
      <c r="G824" s="140"/>
      <c r="H824" s="140"/>
      <c r="I824" s="140"/>
      <c r="J824" s="140"/>
      <c r="K824" s="140"/>
      <c r="L824" s="140"/>
      <c r="M824" s="140"/>
      <c r="N824" s="140"/>
      <c r="O824" s="140"/>
      <c r="P824" s="140"/>
      <c r="Q824" s="140"/>
      <c r="R824" s="140"/>
      <c r="S824" s="140"/>
      <c r="T824" s="140"/>
    </row>
    <row r="825" spans="1:20" x14ac:dyDescent="0.2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O825" s="64"/>
      <c r="P825" s="64"/>
      <c r="Q825" s="64"/>
      <c r="R825" s="64"/>
      <c r="S825" s="64"/>
      <c r="T825" s="64"/>
    </row>
    <row r="826" spans="1:20" ht="15.75" thickBot="1" x14ac:dyDescent="0.3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105"/>
      <c r="O826" s="60"/>
      <c r="P826" s="60"/>
      <c r="Q826" s="60"/>
      <c r="R826" s="60"/>
      <c r="S826" s="60"/>
      <c r="T826" s="60"/>
    </row>
    <row r="827" spans="1:20" ht="15" customHeight="1" x14ac:dyDescent="0.25">
      <c r="A827" s="209" t="s">
        <v>1</v>
      </c>
      <c r="B827" s="210"/>
      <c r="C827" s="210"/>
      <c r="D827" s="210"/>
      <c r="E827" s="210"/>
      <c r="F827" s="211" t="s">
        <v>131</v>
      </c>
      <c r="G827" s="211"/>
      <c r="H827" s="211"/>
      <c r="I827" s="211"/>
      <c r="J827" s="211"/>
      <c r="K827" s="211"/>
      <c r="L827" s="211"/>
      <c r="M827" s="211"/>
      <c r="N827" s="211"/>
      <c r="O827" s="211"/>
      <c r="P827" s="211"/>
      <c r="Q827" s="211"/>
      <c r="R827" s="211"/>
      <c r="S827" s="211"/>
      <c r="T827" s="212"/>
    </row>
    <row r="828" spans="1:20" x14ac:dyDescent="0.25">
      <c r="A828" s="194" t="s">
        <v>2</v>
      </c>
      <c r="B828" s="195"/>
      <c r="C828" s="195"/>
      <c r="D828" s="195"/>
      <c r="E828" s="195"/>
      <c r="F828" s="213" t="s">
        <v>75</v>
      </c>
      <c r="G828" s="213"/>
      <c r="H828" s="213"/>
      <c r="I828" s="213"/>
      <c r="J828" s="213"/>
      <c r="K828" s="213"/>
      <c r="L828" s="213"/>
      <c r="M828" s="213"/>
      <c r="N828" s="213"/>
      <c r="O828" s="213"/>
      <c r="P828" s="213"/>
      <c r="Q828" s="213"/>
      <c r="R828" s="213"/>
      <c r="S828" s="213"/>
      <c r="T828" s="214"/>
    </row>
    <row r="829" spans="1:20" x14ac:dyDescent="0.25">
      <c r="A829" s="194" t="s">
        <v>3</v>
      </c>
      <c r="B829" s="195"/>
      <c r="C829" s="195"/>
      <c r="D829" s="195"/>
      <c r="E829" s="195"/>
      <c r="F829" s="215" t="s">
        <v>4</v>
      </c>
      <c r="G829" s="215"/>
      <c r="H829" s="215"/>
      <c r="I829" s="215"/>
      <c r="J829" s="215"/>
      <c r="K829" s="215"/>
      <c r="L829" s="215"/>
      <c r="M829" s="215"/>
      <c r="N829" s="215"/>
      <c r="O829" s="215"/>
      <c r="P829" s="215"/>
      <c r="Q829" s="215"/>
      <c r="R829" s="215"/>
      <c r="S829" s="215"/>
      <c r="T829" s="216"/>
    </row>
    <row r="830" spans="1:20" x14ac:dyDescent="0.25">
      <c r="A830" s="194" t="s">
        <v>5</v>
      </c>
      <c r="B830" s="195"/>
      <c r="C830" s="195"/>
      <c r="D830" s="195"/>
      <c r="E830" s="195"/>
      <c r="F830" s="215" t="s">
        <v>6</v>
      </c>
      <c r="G830" s="215"/>
      <c r="H830" s="215"/>
      <c r="I830" s="215"/>
      <c r="J830" s="215"/>
      <c r="K830" s="215"/>
      <c r="L830" s="215"/>
      <c r="M830" s="215"/>
      <c r="N830" s="215"/>
      <c r="O830" s="215"/>
      <c r="P830" s="215"/>
      <c r="Q830" s="215"/>
      <c r="R830" s="215"/>
      <c r="S830" s="215"/>
      <c r="T830" s="216"/>
    </row>
    <row r="831" spans="1:20" x14ac:dyDescent="0.25">
      <c r="A831" s="194" t="s">
        <v>7</v>
      </c>
      <c r="B831" s="195"/>
      <c r="C831" s="195"/>
      <c r="D831" s="195"/>
      <c r="E831" s="195"/>
      <c r="F831" s="217" t="s">
        <v>8</v>
      </c>
      <c r="G831" s="215"/>
      <c r="H831" s="218">
        <v>500000</v>
      </c>
      <c r="I831" s="219"/>
      <c r="J831" s="219"/>
      <c r="K831" s="219"/>
      <c r="L831" s="219"/>
      <c r="M831" s="63" t="s">
        <v>9</v>
      </c>
      <c r="N831" s="220">
        <v>0</v>
      </c>
      <c r="O831" s="215"/>
      <c r="P831" s="215"/>
      <c r="Q831" s="217" t="s">
        <v>10</v>
      </c>
      <c r="R831" s="217"/>
      <c r="S831" s="217"/>
      <c r="T831" s="221"/>
    </row>
    <row r="832" spans="1:20" x14ac:dyDescent="0.25">
      <c r="A832" s="194" t="s">
        <v>11</v>
      </c>
      <c r="B832" s="195"/>
      <c r="C832" s="195"/>
      <c r="D832" s="195"/>
      <c r="E832" s="195"/>
      <c r="F832" s="217" t="s">
        <v>8</v>
      </c>
      <c r="G832" s="215"/>
      <c r="H832" s="222">
        <v>500000</v>
      </c>
      <c r="I832" s="223"/>
      <c r="J832" s="223"/>
      <c r="K832" s="223"/>
      <c r="L832" s="223"/>
      <c r="M832" s="63" t="s">
        <v>9</v>
      </c>
      <c r="N832" s="224">
        <v>0</v>
      </c>
      <c r="O832" s="215"/>
      <c r="P832" s="215"/>
      <c r="Q832" s="225">
        <v>0</v>
      </c>
      <c r="R832" s="225"/>
      <c r="S832" s="225"/>
      <c r="T832" s="226"/>
    </row>
    <row r="833" spans="1:28" x14ac:dyDescent="0.25">
      <c r="A833" s="194" t="s">
        <v>12</v>
      </c>
      <c r="B833" s="195"/>
      <c r="C833" s="195"/>
      <c r="D833" s="195"/>
      <c r="E833" s="195"/>
      <c r="F833" s="196" t="s">
        <v>114</v>
      </c>
      <c r="G833" s="196"/>
      <c r="H833" s="196"/>
      <c r="I833" s="196"/>
      <c r="J833" s="196"/>
      <c r="K833" s="196"/>
      <c r="L833" s="196"/>
      <c r="M833" s="196"/>
      <c r="N833" s="196"/>
      <c r="O833" s="196"/>
      <c r="P833" s="196"/>
      <c r="Q833" s="196"/>
      <c r="R833" s="196"/>
      <c r="S833" s="196"/>
      <c r="T833" s="197"/>
    </row>
    <row r="834" spans="1:28" ht="15.75" thickBot="1" x14ac:dyDescent="0.3">
      <c r="A834" s="198" t="s">
        <v>13</v>
      </c>
      <c r="B834" s="199"/>
      <c r="C834" s="199"/>
      <c r="D834" s="199"/>
      <c r="E834" s="199"/>
      <c r="F834" s="200" t="s">
        <v>115</v>
      </c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1"/>
    </row>
    <row r="835" spans="1:28" ht="15.75" thickBot="1" x14ac:dyDescent="0.3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106"/>
      <c r="O835" s="65"/>
      <c r="P835" s="65"/>
      <c r="Q835" s="65"/>
      <c r="R835" s="65"/>
      <c r="S835" s="65"/>
      <c r="T835" s="65"/>
    </row>
    <row r="836" spans="1:28" ht="15.75" thickBot="1" x14ac:dyDescent="0.3">
      <c r="A836" s="162" t="s">
        <v>14</v>
      </c>
      <c r="B836" s="145"/>
      <c r="C836" s="145"/>
      <c r="D836" s="162" t="s">
        <v>15</v>
      </c>
      <c r="E836" s="145"/>
      <c r="F836" s="162" t="s">
        <v>16</v>
      </c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</row>
    <row r="837" spans="1:28" ht="15.75" thickBot="1" x14ac:dyDescent="0.3">
      <c r="A837" s="145"/>
      <c r="B837" s="145"/>
      <c r="C837" s="145"/>
      <c r="D837" s="145"/>
      <c r="E837" s="145"/>
      <c r="F837" s="164" t="s">
        <v>17</v>
      </c>
      <c r="G837" s="145"/>
      <c r="H837" s="162" t="s">
        <v>18</v>
      </c>
      <c r="I837" s="145"/>
      <c r="J837" s="145"/>
      <c r="K837" s="145"/>
      <c r="L837" s="145"/>
      <c r="M837" s="145"/>
      <c r="N837" s="162" t="s">
        <v>19</v>
      </c>
      <c r="O837" s="145"/>
      <c r="P837" s="145"/>
      <c r="Q837" s="145"/>
      <c r="R837" s="145"/>
      <c r="S837" s="145"/>
      <c r="T837" s="145"/>
    </row>
    <row r="838" spans="1:28" ht="15.75" thickBot="1" x14ac:dyDescent="0.3">
      <c r="A838" s="145"/>
      <c r="B838" s="145"/>
      <c r="C838" s="145"/>
      <c r="D838" s="145"/>
      <c r="E838" s="145"/>
      <c r="F838" s="145"/>
      <c r="G838" s="145"/>
      <c r="H838" s="162" t="s">
        <v>20</v>
      </c>
      <c r="I838" s="145"/>
      <c r="J838" s="145"/>
      <c r="K838" s="162" t="s">
        <v>21</v>
      </c>
      <c r="L838" s="145"/>
      <c r="M838" s="145"/>
      <c r="N838" s="162" t="s">
        <v>20</v>
      </c>
      <c r="O838" s="145"/>
      <c r="P838" s="145"/>
      <c r="Q838" s="162" t="s">
        <v>21</v>
      </c>
      <c r="R838" s="145"/>
      <c r="S838" s="145"/>
      <c r="T838" s="164" t="s">
        <v>22</v>
      </c>
      <c r="U838" s="233" t="s">
        <v>120</v>
      </c>
      <c r="V838" s="234"/>
      <c r="W838" s="233" t="s">
        <v>121</v>
      </c>
      <c r="X838" s="234"/>
      <c r="Y838" s="233" t="s">
        <v>122</v>
      </c>
      <c r="Z838" s="234"/>
      <c r="AA838" s="112"/>
      <c r="AB838" s="112"/>
    </row>
    <row r="839" spans="1:28" ht="15.75" thickBot="1" x14ac:dyDescent="0.3">
      <c r="A839" s="145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233"/>
      <c r="V839" s="234"/>
      <c r="W839" s="233"/>
      <c r="X839" s="234"/>
      <c r="Y839" s="233"/>
      <c r="Z839" s="234"/>
      <c r="AA839" s="112"/>
      <c r="AB839" s="112"/>
    </row>
    <row r="840" spans="1:28" x14ac:dyDescent="0.25">
      <c r="A840" s="202" t="s">
        <v>23</v>
      </c>
      <c r="B840" s="203"/>
      <c r="C840" s="204"/>
      <c r="D840" s="205"/>
      <c r="E840" s="206"/>
      <c r="F840" s="205"/>
      <c r="G840" s="206"/>
      <c r="H840" s="205"/>
      <c r="I840" s="207"/>
      <c r="J840" s="206"/>
      <c r="K840" s="205"/>
      <c r="L840" s="207"/>
      <c r="M840" s="206"/>
      <c r="N840" s="205"/>
      <c r="O840" s="207"/>
      <c r="P840" s="206"/>
      <c r="Q840" s="205"/>
      <c r="R840" s="207"/>
      <c r="S840" s="206"/>
      <c r="T840" s="62"/>
      <c r="U840" s="112"/>
      <c r="V840" s="112"/>
      <c r="W840" s="112"/>
      <c r="X840" s="112"/>
      <c r="Y840" s="112"/>
      <c r="Z840" s="112"/>
      <c r="AA840" s="112"/>
      <c r="AB840" s="112"/>
    </row>
    <row r="841" spans="1:28" x14ac:dyDescent="0.25">
      <c r="A841" s="152" t="s">
        <v>24</v>
      </c>
      <c r="B841" s="140"/>
      <c r="C841" s="154"/>
      <c r="D841" s="178" t="s">
        <v>25</v>
      </c>
      <c r="E841" s="190"/>
      <c r="F841" s="183">
        <v>531</v>
      </c>
      <c r="G841" s="190"/>
      <c r="H841" s="183">
        <v>531</v>
      </c>
      <c r="I841" s="193"/>
      <c r="J841" s="190"/>
      <c r="K841" s="183">
        <v>531</v>
      </c>
      <c r="L841" s="193"/>
      <c r="M841" s="190"/>
      <c r="N841" s="183">
        <v>531</v>
      </c>
      <c r="O841" s="193"/>
      <c r="P841" s="190"/>
      <c r="Q841" s="183">
        <v>531</v>
      </c>
      <c r="R841" s="193"/>
      <c r="S841" s="190"/>
      <c r="T841" s="71">
        <f>+Q841/F841</f>
        <v>1</v>
      </c>
      <c r="U841" s="73"/>
      <c r="V841" s="112"/>
      <c r="W841" s="112"/>
      <c r="X841" s="112"/>
      <c r="Y841" s="75"/>
      <c r="Z841" s="112"/>
      <c r="AA841" s="112"/>
      <c r="AB841" s="112"/>
    </row>
    <row r="842" spans="1:28" x14ac:dyDescent="0.25">
      <c r="A842" s="152" t="s">
        <v>26</v>
      </c>
      <c r="B842" s="140"/>
      <c r="C842" s="154"/>
      <c r="D842" s="178" t="s">
        <v>27</v>
      </c>
      <c r="E842" s="190"/>
      <c r="F842" s="180">
        <v>132</v>
      </c>
      <c r="G842" s="190"/>
      <c r="H842" s="180">
        <v>132</v>
      </c>
      <c r="I842" s="193"/>
      <c r="J842" s="190"/>
      <c r="K842" s="180">
        <v>132</v>
      </c>
      <c r="L842" s="193"/>
      <c r="M842" s="190"/>
      <c r="N842" s="180">
        <v>132</v>
      </c>
      <c r="O842" s="193"/>
      <c r="P842" s="190"/>
      <c r="Q842" s="180">
        <v>132</v>
      </c>
      <c r="R842" s="193"/>
      <c r="S842" s="190"/>
      <c r="T842" s="71">
        <f t="shared" ref="T842:T849" si="90">+Q842/F842</f>
        <v>1</v>
      </c>
      <c r="U842" s="73"/>
      <c r="V842" s="112"/>
      <c r="W842" s="112"/>
      <c r="X842" s="74"/>
      <c r="Y842" s="75"/>
      <c r="Z842" s="74"/>
      <c r="AA842" s="112"/>
      <c r="AB842" s="112"/>
    </row>
    <row r="843" spans="1:28" x14ac:dyDescent="0.25">
      <c r="A843" s="152" t="s">
        <v>28</v>
      </c>
      <c r="B843" s="140"/>
      <c r="C843" s="154"/>
      <c r="D843" s="178" t="s">
        <v>27</v>
      </c>
      <c r="E843" s="190"/>
      <c r="F843" s="180">
        <v>6864</v>
      </c>
      <c r="G843" s="190"/>
      <c r="H843" s="180">
        <v>528</v>
      </c>
      <c r="I843" s="193"/>
      <c r="J843" s="190"/>
      <c r="K843" s="180">
        <v>528</v>
      </c>
      <c r="L843" s="193"/>
      <c r="M843" s="190"/>
      <c r="N843" s="180">
        <v>6336</v>
      </c>
      <c r="O843" s="193"/>
      <c r="P843" s="190"/>
      <c r="Q843" s="180">
        <v>6336</v>
      </c>
      <c r="R843" s="193"/>
      <c r="S843" s="190"/>
      <c r="T843" s="71">
        <f t="shared" si="90"/>
        <v>0.92307692307692313</v>
      </c>
      <c r="U843" s="73">
        <f>+H843+N763</f>
        <v>6336</v>
      </c>
      <c r="V843" s="74">
        <f>+N843-U843</f>
        <v>0</v>
      </c>
      <c r="W843" s="74">
        <f>+K843+Q763</f>
        <v>6336</v>
      </c>
      <c r="X843" s="74">
        <f>+Q843-W843</f>
        <v>0</v>
      </c>
      <c r="Y843" s="116">
        <f>+W843/F843</f>
        <v>0.92307692307692313</v>
      </c>
      <c r="Z843" s="118">
        <f>+T843-Y843</f>
        <v>0</v>
      </c>
      <c r="AA843" s="119"/>
      <c r="AB843" s="118"/>
    </row>
    <row r="844" spans="1:28" x14ac:dyDescent="0.25">
      <c r="A844" s="186" t="s">
        <v>29</v>
      </c>
      <c r="B844" s="187"/>
      <c r="C844" s="188"/>
      <c r="D844" s="189"/>
      <c r="E844" s="190"/>
      <c r="F844" s="189"/>
      <c r="G844" s="190"/>
      <c r="H844" s="189"/>
      <c r="I844" s="191"/>
      <c r="J844" s="190"/>
      <c r="K844" s="189"/>
      <c r="L844" s="191"/>
      <c r="M844" s="190"/>
      <c r="N844" s="189"/>
      <c r="O844" s="191"/>
      <c r="P844" s="190"/>
      <c r="Q844" s="189"/>
      <c r="R844" s="191"/>
      <c r="S844" s="190"/>
      <c r="T844" s="71"/>
      <c r="U844" s="73"/>
      <c r="V844" s="74"/>
      <c r="W844" s="74"/>
      <c r="X844" s="78"/>
      <c r="Y844" s="75"/>
      <c r="Z844" s="112"/>
      <c r="AA844" s="112"/>
      <c r="AB844" s="112"/>
    </row>
    <row r="845" spans="1:28" x14ac:dyDescent="0.25">
      <c r="A845" s="152" t="s">
        <v>30</v>
      </c>
      <c r="B845" s="140"/>
      <c r="C845" s="154"/>
      <c r="D845" s="178" t="s">
        <v>27</v>
      </c>
      <c r="E845" s="190"/>
      <c r="F845" s="183" t="s">
        <v>91</v>
      </c>
      <c r="G845" s="190"/>
      <c r="H845" s="183" t="s">
        <v>91</v>
      </c>
      <c r="I845" s="193"/>
      <c r="J845" s="190"/>
      <c r="K845" s="183">
        <v>0</v>
      </c>
      <c r="L845" s="193"/>
      <c r="M845" s="190"/>
      <c r="N845" s="183">
        <v>0</v>
      </c>
      <c r="O845" s="193"/>
      <c r="P845" s="190"/>
      <c r="Q845" s="183">
        <v>0</v>
      </c>
      <c r="R845" s="193"/>
      <c r="S845" s="190"/>
      <c r="T845" s="71"/>
      <c r="U845" s="73"/>
      <c r="V845" s="74"/>
      <c r="W845" s="74"/>
      <c r="X845" s="74"/>
      <c r="Y845" s="116"/>
      <c r="Z845" s="117"/>
      <c r="AA845" s="112"/>
      <c r="AB845" s="112"/>
    </row>
    <row r="846" spans="1:28" x14ac:dyDescent="0.25">
      <c r="A846" s="157" t="s">
        <v>84</v>
      </c>
      <c r="B846" s="140"/>
      <c r="C846" s="154"/>
      <c r="D846" s="178" t="s">
        <v>83</v>
      </c>
      <c r="E846" s="190"/>
      <c r="F846" s="183" t="s">
        <v>91</v>
      </c>
      <c r="G846" s="190"/>
      <c r="H846" s="183" t="s">
        <v>91</v>
      </c>
      <c r="I846" s="193"/>
      <c r="J846" s="190"/>
      <c r="K846" s="183">
        <v>0</v>
      </c>
      <c r="L846" s="193"/>
      <c r="M846" s="190"/>
      <c r="N846" s="183">
        <v>0</v>
      </c>
      <c r="O846" s="193"/>
      <c r="P846" s="190"/>
      <c r="Q846" s="183">
        <v>0</v>
      </c>
      <c r="R846" s="193"/>
      <c r="S846" s="190"/>
      <c r="T846" s="71"/>
      <c r="U846" s="73"/>
      <c r="V846" s="74"/>
      <c r="W846" s="74"/>
      <c r="X846" s="74"/>
      <c r="Y846" s="116"/>
      <c r="Z846" s="117"/>
      <c r="AA846" s="112"/>
      <c r="AB846" s="112"/>
    </row>
    <row r="847" spans="1:28" x14ac:dyDescent="0.25">
      <c r="A847" s="157" t="s">
        <v>31</v>
      </c>
      <c r="B847" s="176"/>
      <c r="C847" s="177"/>
      <c r="D847" s="178" t="s">
        <v>27</v>
      </c>
      <c r="E847" s="179"/>
      <c r="F847" s="180" t="s">
        <v>91</v>
      </c>
      <c r="G847" s="181"/>
      <c r="H847" s="180" t="s">
        <v>91</v>
      </c>
      <c r="I847" s="182"/>
      <c r="J847" s="181"/>
      <c r="K847" s="183">
        <v>0</v>
      </c>
      <c r="L847" s="184"/>
      <c r="M847" s="185"/>
      <c r="N847" s="183">
        <v>0</v>
      </c>
      <c r="O847" s="184"/>
      <c r="P847" s="185"/>
      <c r="Q847" s="183">
        <v>0</v>
      </c>
      <c r="R847" s="184"/>
      <c r="S847" s="185"/>
      <c r="T847" s="71"/>
      <c r="U847" s="73"/>
      <c r="V847" s="74"/>
      <c r="W847" s="74"/>
      <c r="X847" s="74"/>
      <c r="Y847" s="116"/>
      <c r="Z847" s="117"/>
      <c r="AA847" s="112"/>
      <c r="AB847" s="112"/>
    </row>
    <row r="848" spans="1:28" x14ac:dyDescent="0.25">
      <c r="A848" s="186" t="s">
        <v>85</v>
      </c>
      <c r="B848" s="187"/>
      <c r="C848" s="188"/>
      <c r="D848" s="189"/>
      <c r="E848" s="190"/>
      <c r="F848" s="189"/>
      <c r="G848" s="190"/>
      <c r="H848" s="189"/>
      <c r="I848" s="191"/>
      <c r="J848" s="190"/>
      <c r="K848" s="189"/>
      <c r="L848" s="191"/>
      <c r="M848" s="190"/>
      <c r="N848" s="189"/>
      <c r="O848" s="191"/>
      <c r="P848" s="190"/>
      <c r="Q848" s="189"/>
      <c r="R848" s="191"/>
      <c r="S848" s="190"/>
      <c r="T848" s="71"/>
      <c r="U848" s="73"/>
      <c r="V848" s="74"/>
      <c r="W848" s="74"/>
      <c r="X848" s="78"/>
      <c r="Y848" s="75"/>
      <c r="Z848" s="112"/>
      <c r="AA848" s="112"/>
      <c r="AB848" s="112"/>
    </row>
    <row r="849" spans="1:28" ht="15.75" thickBot="1" x14ac:dyDescent="0.3">
      <c r="A849" s="157" t="s">
        <v>86</v>
      </c>
      <c r="B849" s="140"/>
      <c r="C849" s="154"/>
      <c r="D849" s="192" t="s">
        <v>87</v>
      </c>
      <c r="E849" s="190"/>
      <c r="F849" s="180">
        <v>19</v>
      </c>
      <c r="G849" s="190"/>
      <c r="H849" s="180">
        <v>2</v>
      </c>
      <c r="I849" s="193"/>
      <c r="J849" s="190"/>
      <c r="K849" s="180">
        <v>1</v>
      </c>
      <c r="L849" s="193"/>
      <c r="M849" s="190"/>
      <c r="N849" s="180">
        <v>17</v>
      </c>
      <c r="O849" s="193"/>
      <c r="P849" s="190"/>
      <c r="Q849" s="180">
        <v>21</v>
      </c>
      <c r="R849" s="193"/>
      <c r="S849" s="190"/>
      <c r="T849" s="71">
        <f t="shared" si="90"/>
        <v>1.1052631578947369</v>
      </c>
      <c r="U849" s="73">
        <f>+H849+N769</f>
        <v>17</v>
      </c>
      <c r="V849" s="74">
        <f>+N849-U849</f>
        <v>0</v>
      </c>
      <c r="W849" s="74">
        <f>+K849+Q769</f>
        <v>21</v>
      </c>
      <c r="X849" s="74">
        <f>+Q849-W849</f>
        <v>0</v>
      </c>
      <c r="Y849" s="116">
        <f>+W849/F849</f>
        <v>1.1052631578947369</v>
      </c>
      <c r="Z849" s="118">
        <f>+T849-Y849</f>
        <v>0</v>
      </c>
      <c r="AA849" s="119"/>
      <c r="AB849" s="118"/>
    </row>
    <row r="850" spans="1:28" ht="15.75" thickBot="1" x14ac:dyDescent="0.3">
      <c r="A850" s="163" t="s">
        <v>32</v>
      </c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12"/>
      <c r="V850" s="112"/>
      <c r="W850" s="112"/>
      <c r="X850" s="112"/>
      <c r="Y850" s="112"/>
      <c r="Z850" s="112"/>
      <c r="AA850" s="112"/>
      <c r="AB850" s="112"/>
    </row>
    <row r="851" spans="1:28" ht="15.75" thickBot="1" x14ac:dyDescent="0.3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107"/>
      <c r="O851" s="66"/>
      <c r="P851" s="66"/>
      <c r="Q851" s="66"/>
      <c r="R851" s="66"/>
      <c r="S851" s="66"/>
      <c r="T851" s="66"/>
      <c r="U851" s="112"/>
      <c r="V851" s="112"/>
      <c r="W851" s="112"/>
      <c r="X851" s="112"/>
      <c r="Y851" s="112"/>
      <c r="Z851" s="112"/>
      <c r="AA851" s="112"/>
      <c r="AB851" s="112"/>
    </row>
    <row r="852" spans="1:28" ht="15.75" thickBot="1" x14ac:dyDescent="0.3">
      <c r="A852" s="162" t="s">
        <v>33</v>
      </c>
      <c r="B852" s="145"/>
      <c r="C852" s="145"/>
      <c r="D852" s="145"/>
      <c r="E852" s="145"/>
      <c r="F852" s="162" t="s">
        <v>34</v>
      </c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12"/>
      <c r="V852" s="112"/>
      <c r="W852" s="112"/>
      <c r="X852" s="112"/>
      <c r="Y852" s="112"/>
      <c r="Z852" s="112"/>
      <c r="AA852" s="112"/>
      <c r="AB852" s="112"/>
    </row>
    <row r="853" spans="1:28" ht="15.75" thickBot="1" x14ac:dyDescent="0.3">
      <c r="A853" s="145"/>
      <c r="B853" s="145"/>
      <c r="C853" s="145"/>
      <c r="D853" s="145"/>
      <c r="E853" s="145"/>
      <c r="F853" s="162" t="s">
        <v>20</v>
      </c>
      <c r="G853" s="145"/>
      <c r="H853" s="162" t="s">
        <v>18</v>
      </c>
      <c r="I853" s="145"/>
      <c r="J853" s="145"/>
      <c r="K853" s="145"/>
      <c r="L853" s="145"/>
      <c r="M853" s="145"/>
      <c r="N853" s="162" t="s">
        <v>19</v>
      </c>
      <c r="O853" s="145"/>
      <c r="P853" s="145"/>
      <c r="Q853" s="145"/>
      <c r="R853" s="145"/>
      <c r="S853" s="145"/>
      <c r="T853" s="145"/>
      <c r="U853" s="112"/>
      <c r="V853" s="112"/>
      <c r="W853" s="112"/>
      <c r="X853" s="112"/>
      <c r="Y853" s="112"/>
      <c r="Z853" s="112"/>
      <c r="AA853" s="112"/>
      <c r="AB853" s="112"/>
    </row>
    <row r="854" spans="1:28" ht="15.75" thickBot="1" x14ac:dyDescent="0.3">
      <c r="A854" s="145"/>
      <c r="B854" s="145"/>
      <c r="C854" s="145"/>
      <c r="D854" s="145"/>
      <c r="E854" s="145"/>
      <c r="F854" s="145"/>
      <c r="G854" s="145"/>
      <c r="H854" s="162" t="s">
        <v>20</v>
      </c>
      <c r="I854" s="145"/>
      <c r="J854" s="145"/>
      <c r="K854" s="162" t="s">
        <v>35</v>
      </c>
      <c r="L854" s="145"/>
      <c r="M854" s="145"/>
      <c r="N854" s="162" t="s">
        <v>20</v>
      </c>
      <c r="O854" s="145"/>
      <c r="P854" s="145"/>
      <c r="Q854" s="162" t="s">
        <v>35</v>
      </c>
      <c r="R854" s="145"/>
      <c r="S854" s="145"/>
      <c r="T854" s="164" t="s">
        <v>22</v>
      </c>
      <c r="U854" s="233" t="s">
        <v>120</v>
      </c>
      <c r="V854" s="234"/>
      <c r="W854" s="233" t="s">
        <v>121</v>
      </c>
      <c r="X854" s="234"/>
      <c r="Y854" s="233" t="s">
        <v>122</v>
      </c>
      <c r="Z854" s="234"/>
      <c r="AA854" s="112"/>
      <c r="AB854" s="112"/>
    </row>
    <row r="855" spans="1:28" ht="15.75" thickBot="1" x14ac:dyDescent="0.3">
      <c r="A855" s="145"/>
      <c r="B855" s="145"/>
      <c r="C855" s="145"/>
      <c r="D855" s="145"/>
      <c r="E855" s="145"/>
      <c r="F855" s="145"/>
      <c r="G855" s="145"/>
      <c r="H855" s="59" t="s">
        <v>36</v>
      </c>
      <c r="I855" s="59" t="s">
        <v>37</v>
      </c>
      <c r="J855" s="59" t="s">
        <v>38</v>
      </c>
      <c r="K855" s="59" t="s">
        <v>36</v>
      </c>
      <c r="L855" s="59" t="s">
        <v>37</v>
      </c>
      <c r="M855" s="59" t="s">
        <v>38</v>
      </c>
      <c r="N855" s="108" t="s">
        <v>36</v>
      </c>
      <c r="O855" s="59" t="s">
        <v>37</v>
      </c>
      <c r="P855" s="59" t="s">
        <v>38</v>
      </c>
      <c r="Q855" s="59" t="s">
        <v>36</v>
      </c>
      <c r="R855" s="59" t="s">
        <v>37</v>
      </c>
      <c r="S855" s="59" t="s">
        <v>38</v>
      </c>
      <c r="T855" s="145"/>
      <c r="U855" s="233"/>
      <c r="V855" s="234"/>
      <c r="W855" s="233"/>
      <c r="X855" s="234"/>
      <c r="Y855" s="233"/>
      <c r="Z855" s="234"/>
      <c r="AA855" s="112"/>
      <c r="AB855" s="112"/>
    </row>
    <row r="856" spans="1:28" ht="15.75" thickBot="1" x14ac:dyDescent="0.3">
      <c r="A856" s="165" t="s">
        <v>39</v>
      </c>
      <c r="B856" s="149"/>
      <c r="C856" s="149"/>
      <c r="D856" s="149"/>
      <c r="E856" s="149"/>
      <c r="F856" s="149"/>
      <c r="G856" s="149"/>
      <c r="H856" s="149"/>
      <c r="I856" s="149"/>
      <c r="J856" s="149"/>
      <c r="K856" s="149"/>
      <c r="L856" s="149"/>
      <c r="M856" s="149"/>
      <c r="N856" s="149"/>
      <c r="O856" s="149"/>
      <c r="P856" s="149"/>
      <c r="Q856" s="149"/>
      <c r="R856" s="149"/>
      <c r="S856" s="149"/>
      <c r="T856" s="150"/>
      <c r="U856" s="112"/>
      <c r="V856" s="112"/>
      <c r="W856" s="112"/>
      <c r="X856" s="112"/>
      <c r="Y856" s="112"/>
      <c r="Z856" s="112"/>
      <c r="AA856" s="112"/>
      <c r="AB856" s="112"/>
    </row>
    <row r="857" spans="1:28" ht="15.75" thickBot="1" x14ac:dyDescent="0.3">
      <c r="A857" s="166" t="s">
        <v>23</v>
      </c>
      <c r="B857" s="137"/>
      <c r="C857" s="137"/>
      <c r="D857" s="137"/>
      <c r="E857" s="167"/>
      <c r="F857" s="168"/>
      <c r="G857" s="167"/>
      <c r="H857" s="169"/>
      <c r="I857" s="170"/>
      <c r="J857" s="170"/>
      <c r="K857" s="170"/>
      <c r="L857" s="170"/>
      <c r="M857" s="171"/>
      <c r="N857" s="169"/>
      <c r="O857" s="170"/>
      <c r="P857" s="170"/>
      <c r="Q857" s="170"/>
      <c r="R857" s="170"/>
      <c r="S857" s="171"/>
      <c r="T857" s="172"/>
      <c r="U857" s="112"/>
      <c r="V857" s="112"/>
      <c r="W857" s="112"/>
      <c r="X857" s="112"/>
      <c r="Y857" s="112"/>
      <c r="Z857" s="112"/>
      <c r="AA857" s="112"/>
      <c r="AB857" s="112"/>
    </row>
    <row r="858" spans="1:28" x14ac:dyDescent="0.25">
      <c r="A858" s="173" t="s">
        <v>92</v>
      </c>
      <c r="B858" s="137"/>
      <c r="C858" s="137"/>
      <c r="D858" s="137"/>
      <c r="E858" s="167"/>
      <c r="F858" s="174">
        <v>180500</v>
      </c>
      <c r="G858" s="175"/>
      <c r="H858" s="36">
        <v>19000</v>
      </c>
      <c r="I858" s="10">
        <v>0</v>
      </c>
      <c r="J858" s="27">
        <v>0</v>
      </c>
      <c r="K858" s="10">
        <v>7777.29</v>
      </c>
      <c r="L858" s="10">
        <v>0</v>
      </c>
      <c r="M858" s="10">
        <v>0</v>
      </c>
      <c r="N858" s="98">
        <v>161500</v>
      </c>
      <c r="O858" s="10">
        <v>0</v>
      </c>
      <c r="P858" s="10">
        <v>0</v>
      </c>
      <c r="Q858" s="10">
        <v>98432.54</v>
      </c>
      <c r="R858" s="10">
        <v>0</v>
      </c>
      <c r="S858" s="30">
        <v>0</v>
      </c>
      <c r="T858" s="127">
        <f>+Q858/F858</f>
        <v>0.54533263157894729</v>
      </c>
      <c r="U858" s="73">
        <f>+H858+N778</f>
        <v>161500</v>
      </c>
      <c r="V858" s="73">
        <f>+N858-U858</f>
        <v>0</v>
      </c>
      <c r="W858" s="73">
        <f>+K858+Q778</f>
        <v>98432.54</v>
      </c>
      <c r="X858" s="73">
        <f>+Q858-W858</f>
        <v>0</v>
      </c>
      <c r="Y858" s="116">
        <f>+W858/F858</f>
        <v>0.54533263157894729</v>
      </c>
      <c r="Z858" s="118">
        <f>+T858-Y858</f>
        <v>0</v>
      </c>
      <c r="AA858" s="119"/>
      <c r="AB858" s="112"/>
    </row>
    <row r="859" spans="1:28" x14ac:dyDescent="0.25">
      <c r="A859" s="157" t="s">
        <v>40</v>
      </c>
      <c r="B859" s="153"/>
      <c r="C859" s="153"/>
      <c r="D859" s="153"/>
      <c r="E859" s="154"/>
      <c r="F859" s="155">
        <v>15100</v>
      </c>
      <c r="G859" s="156"/>
      <c r="H859" s="33">
        <v>0</v>
      </c>
      <c r="I859" s="22">
        <v>0</v>
      </c>
      <c r="J859" s="28">
        <v>0</v>
      </c>
      <c r="K859" s="22">
        <v>0</v>
      </c>
      <c r="L859" s="22">
        <v>0</v>
      </c>
      <c r="M859" s="22">
        <v>0</v>
      </c>
      <c r="N859" s="103">
        <v>0</v>
      </c>
      <c r="O859" s="22">
        <v>0</v>
      </c>
      <c r="P859" s="22">
        <v>0</v>
      </c>
      <c r="Q859" s="22">
        <v>0</v>
      </c>
      <c r="R859" s="22">
        <v>0</v>
      </c>
      <c r="S859" s="22">
        <v>0</v>
      </c>
      <c r="T859" s="131">
        <f>+Q859/F859</f>
        <v>0</v>
      </c>
      <c r="U859" s="73">
        <f t="shared" ref="U859:U870" si="91">+H859+N779</f>
        <v>0</v>
      </c>
      <c r="V859" s="73">
        <f t="shared" ref="V859:V870" si="92">+N859-U859</f>
        <v>0</v>
      </c>
      <c r="W859" s="73">
        <f t="shared" ref="W859:W870" si="93">+K859+Q779</f>
        <v>0</v>
      </c>
      <c r="X859" s="73">
        <f t="shared" ref="X859:X870" si="94">+Q859-W859</f>
        <v>0</v>
      </c>
      <c r="Y859" s="116">
        <f t="shared" ref="Y859:Y870" si="95">+W859/F859</f>
        <v>0</v>
      </c>
      <c r="Z859" s="118">
        <f t="shared" ref="Z859:Z870" si="96">+T859-Y859</f>
        <v>0</v>
      </c>
      <c r="AA859" s="119"/>
      <c r="AB859" s="112"/>
    </row>
    <row r="860" spans="1:28" x14ac:dyDescent="0.25">
      <c r="A860" s="152" t="s">
        <v>43</v>
      </c>
      <c r="B860" s="153"/>
      <c r="C860" s="153"/>
      <c r="D860" s="153"/>
      <c r="E860" s="154"/>
      <c r="F860" s="155">
        <v>50000</v>
      </c>
      <c r="G860" s="156"/>
      <c r="H860" s="34">
        <v>30000</v>
      </c>
      <c r="I860" s="6">
        <v>0</v>
      </c>
      <c r="J860" s="28">
        <v>0</v>
      </c>
      <c r="K860" s="6">
        <v>30000</v>
      </c>
      <c r="L860" s="6">
        <v>0</v>
      </c>
      <c r="M860" s="6">
        <v>0</v>
      </c>
      <c r="N860" s="97">
        <v>30000</v>
      </c>
      <c r="O860" s="6">
        <v>0</v>
      </c>
      <c r="P860" s="6">
        <v>0</v>
      </c>
      <c r="Q860" s="6">
        <v>30000</v>
      </c>
      <c r="R860" s="6">
        <v>0</v>
      </c>
      <c r="S860" s="22">
        <v>0</v>
      </c>
      <c r="T860" s="131">
        <f t="shared" ref="T860:T869" si="97">+Q860/F860</f>
        <v>0.6</v>
      </c>
      <c r="U860" s="73">
        <f t="shared" si="91"/>
        <v>30000</v>
      </c>
      <c r="V860" s="73">
        <f t="shared" si="92"/>
        <v>0</v>
      </c>
      <c r="W860" s="73">
        <f t="shared" si="93"/>
        <v>30000</v>
      </c>
      <c r="X860" s="73">
        <f t="shared" si="94"/>
        <v>0</v>
      </c>
      <c r="Y860" s="116">
        <f t="shared" si="95"/>
        <v>0.6</v>
      </c>
      <c r="Z860" s="118">
        <f t="shared" si="96"/>
        <v>0</v>
      </c>
      <c r="AA860" s="119"/>
      <c r="AB860" s="112"/>
    </row>
    <row r="861" spans="1:28" x14ac:dyDescent="0.25">
      <c r="A861" s="152" t="s">
        <v>42</v>
      </c>
      <c r="B861" s="153"/>
      <c r="C861" s="153"/>
      <c r="D861" s="153"/>
      <c r="E861" s="154"/>
      <c r="F861" s="155">
        <v>144660</v>
      </c>
      <c r="G861" s="156"/>
      <c r="H861" s="34">
        <v>18600</v>
      </c>
      <c r="I861" s="6">
        <v>0</v>
      </c>
      <c r="J861" s="28">
        <v>0</v>
      </c>
      <c r="K861" s="6">
        <v>20000</v>
      </c>
      <c r="L861" s="6">
        <v>0</v>
      </c>
      <c r="M861" s="6">
        <v>0</v>
      </c>
      <c r="N861" s="97">
        <v>126060</v>
      </c>
      <c r="O861" s="6">
        <v>0</v>
      </c>
      <c r="P861" s="6">
        <v>0</v>
      </c>
      <c r="Q861" s="6">
        <v>88043</v>
      </c>
      <c r="R861" s="6">
        <v>0</v>
      </c>
      <c r="S861" s="22">
        <v>0</v>
      </c>
      <c r="T861" s="131">
        <f t="shared" si="97"/>
        <v>0.60862021291303747</v>
      </c>
      <c r="U861" s="73">
        <f t="shared" si="91"/>
        <v>126060</v>
      </c>
      <c r="V861" s="73">
        <f t="shared" si="92"/>
        <v>0</v>
      </c>
      <c r="W861" s="73">
        <f t="shared" si="93"/>
        <v>88043</v>
      </c>
      <c r="X861" s="73">
        <f t="shared" si="94"/>
        <v>0</v>
      </c>
      <c r="Y861" s="116">
        <f t="shared" si="95"/>
        <v>0.60862021291303747</v>
      </c>
      <c r="Z861" s="118">
        <f t="shared" si="96"/>
        <v>0</v>
      </c>
      <c r="AA861" s="119"/>
      <c r="AB861" s="112"/>
    </row>
    <row r="862" spans="1:28" x14ac:dyDescent="0.25">
      <c r="A862" s="157" t="s">
        <v>93</v>
      </c>
      <c r="B862" s="153"/>
      <c r="C862" s="153"/>
      <c r="D862" s="153"/>
      <c r="E862" s="154"/>
      <c r="F862" s="155">
        <v>10000</v>
      </c>
      <c r="G862" s="156"/>
      <c r="H862" s="34">
        <v>0</v>
      </c>
      <c r="I862" s="6">
        <v>0</v>
      </c>
      <c r="J862" s="28">
        <v>0</v>
      </c>
      <c r="K862" s="6">
        <v>0</v>
      </c>
      <c r="L862" s="6">
        <v>0</v>
      </c>
      <c r="M862" s="6">
        <v>0</v>
      </c>
      <c r="N862" s="97">
        <v>10000</v>
      </c>
      <c r="O862" s="6">
        <v>0</v>
      </c>
      <c r="P862" s="6">
        <v>0</v>
      </c>
      <c r="Q862" s="6">
        <v>10000</v>
      </c>
      <c r="R862" s="6">
        <v>0</v>
      </c>
      <c r="S862" s="22">
        <v>0</v>
      </c>
      <c r="T862" s="131">
        <f t="shared" si="97"/>
        <v>1</v>
      </c>
      <c r="U862" s="73">
        <f t="shared" si="91"/>
        <v>10000</v>
      </c>
      <c r="V862" s="73">
        <f t="shared" si="92"/>
        <v>0</v>
      </c>
      <c r="W862" s="73">
        <f t="shared" si="93"/>
        <v>10000</v>
      </c>
      <c r="X862" s="73">
        <f t="shared" si="94"/>
        <v>0</v>
      </c>
      <c r="Y862" s="116">
        <f t="shared" si="95"/>
        <v>1</v>
      </c>
      <c r="Z862" s="118">
        <f t="shared" si="96"/>
        <v>0</v>
      </c>
      <c r="AA862" s="119"/>
      <c r="AB862" s="112"/>
    </row>
    <row r="863" spans="1:28" x14ac:dyDescent="0.25">
      <c r="A863" s="152" t="s">
        <v>94</v>
      </c>
      <c r="B863" s="153"/>
      <c r="C863" s="153"/>
      <c r="D863" s="153"/>
      <c r="E863" s="154"/>
      <c r="F863" s="155">
        <v>2000</v>
      </c>
      <c r="G863" s="156"/>
      <c r="H863" s="34">
        <v>0</v>
      </c>
      <c r="I863" s="6">
        <v>0</v>
      </c>
      <c r="J863" s="28">
        <v>0</v>
      </c>
      <c r="K863" s="6">
        <v>0</v>
      </c>
      <c r="L863" s="6">
        <v>0</v>
      </c>
      <c r="M863" s="6">
        <v>0</v>
      </c>
      <c r="N863" s="97">
        <v>2000</v>
      </c>
      <c r="O863" s="6">
        <v>0</v>
      </c>
      <c r="P863" s="6">
        <v>0</v>
      </c>
      <c r="Q863" s="6">
        <v>2000</v>
      </c>
      <c r="R863" s="6">
        <v>0</v>
      </c>
      <c r="S863" s="22">
        <v>0</v>
      </c>
      <c r="T863" s="131">
        <f t="shared" si="97"/>
        <v>1</v>
      </c>
      <c r="U863" s="73">
        <f t="shared" si="91"/>
        <v>2000</v>
      </c>
      <c r="V863" s="73">
        <f t="shared" si="92"/>
        <v>0</v>
      </c>
      <c r="W863" s="73">
        <f t="shared" si="93"/>
        <v>2000</v>
      </c>
      <c r="X863" s="73">
        <f t="shared" si="94"/>
        <v>0</v>
      </c>
      <c r="Y863" s="116">
        <f t="shared" si="95"/>
        <v>1</v>
      </c>
      <c r="Z863" s="118">
        <f t="shared" si="96"/>
        <v>0</v>
      </c>
      <c r="AA863" s="119"/>
      <c r="AB863" s="112"/>
    </row>
    <row r="864" spans="1:28" x14ac:dyDescent="0.25">
      <c r="A864" s="152" t="s">
        <v>95</v>
      </c>
      <c r="B864" s="153"/>
      <c r="C864" s="153"/>
      <c r="D864" s="153"/>
      <c r="E864" s="154"/>
      <c r="F864" s="155">
        <v>1500</v>
      </c>
      <c r="G864" s="156"/>
      <c r="H864" s="34">
        <v>0</v>
      </c>
      <c r="I864" s="6">
        <v>0</v>
      </c>
      <c r="J864" s="28">
        <v>0</v>
      </c>
      <c r="K864" s="6">
        <v>0</v>
      </c>
      <c r="L864" s="6">
        <v>0</v>
      </c>
      <c r="M864" s="6">
        <v>0</v>
      </c>
      <c r="N864" s="97">
        <v>1500</v>
      </c>
      <c r="O864" s="6">
        <v>0</v>
      </c>
      <c r="P864" s="6">
        <v>0</v>
      </c>
      <c r="Q864" s="6">
        <v>1500</v>
      </c>
      <c r="R864" s="6">
        <v>0</v>
      </c>
      <c r="S864" s="22">
        <v>0</v>
      </c>
      <c r="T864" s="131">
        <f t="shared" si="97"/>
        <v>1</v>
      </c>
      <c r="U864" s="73">
        <f t="shared" si="91"/>
        <v>1500</v>
      </c>
      <c r="V864" s="73">
        <f t="shared" si="92"/>
        <v>0</v>
      </c>
      <c r="W864" s="73">
        <f t="shared" si="93"/>
        <v>1500</v>
      </c>
      <c r="X864" s="73">
        <f t="shared" si="94"/>
        <v>0</v>
      </c>
      <c r="Y864" s="116">
        <f t="shared" si="95"/>
        <v>1</v>
      </c>
      <c r="Z864" s="118">
        <f t="shared" si="96"/>
        <v>0</v>
      </c>
      <c r="AA864" s="119"/>
      <c r="AB864" s="112"/>
    </row>
    <row r="865" spans="1:28" x14ac:dyDescent="0.25">
      <c r="A865" s="152" t="s">
        <v>96</v>
      </c>
      <c r="B865" s="153"/>
      <c r="C865" s="153"/>
      <c r="D865" s="153"/>
      <c r="E865" s="154"/>
      <c r="F865" s="155">
        <v>10000</v>
      </c>
      <c r="G865" s="156"/>
      <c r="H865" s="34">
        <v>0</v>
      </c>
      <c r="I865" s="6">
        <v>0</v>
      </c>
      <c r="J865" s="28">
        <v>0</v>
      </c>
      <c r="K865" s="6">
        <v>0</v>
      </c>
      <c r="L865" s="6">
        <v>0</v>
      </c>
      <c r="M865" s="6">
        <v>0</v>
      </c>
      <c r="N865" s="97">
        <v>5000</v>
      </c>
      <c r="O865" s="6">
        <v>0</v>
      </c>
      <c r="P865" s="6">
        <v>0</v>
      </c>
      <c r="Q865" s="6">
        <v>6080</v>
      </c>
      <c r="R865" s="6">
        <v>0</v>
      </c>
      <c r="S865" s="22">
        <v>0</v>
      </c>
      <c r="T865" s="131">
        <f t="shared" si="97"/>
        <v>0.60799999999999998</v>
      </c>
      <c r="U865" s="73">
        <f t="shared" si="91"/>
        <v>5000</v>
      </c>
      <c r="V865" s="73">
        <f t="shared" si="92"/>
        <v>0</v>
      </c>
      <c r="W865" s="73">
        <f t="shared" si="93"/>
        <v>6080</v>
      </c>
      <c r="X865" s="73">
        <f t="shared" si="94"/>
        <v>0</v>
      </c>
      <c r="Y865" s="116">
        <f t="shared" si="95"/>
        <v>0.60799999999999998</v>
      </c>
      <c r="Z865" s="118">
        <f t="shared" si="96"/>
        <v>0</v>
      </c>
      <c r="AA865" s="119"/>
      <c r="AB865" s="112"/>
    </row>
    <row r="866" spans="1:28" x14ac:dyDescent="0.25">
      <c r="A866" s="152" t="s">
        <v>88</v>
      </c>
      <c r="B866" s="153"/>
      <c r="C866" s="153"/>
      <c r="D866" s="153"/>
      <c r="E866" s="154"/>
      <c r="F866" s="155">
        <v>23000</v>
      </c>
      <c r="G866" s="156"/>
      <c r="H866" s="34">
        <v>23000</v>
      </c>
      <c r="I866" s="6">
        <v>0</v>
      </c>
      <c r="J866" s="28">
        <v>0</v>
      </c>
      <c r="K866" s="6">
        <v>0</v>
      </c>
      <c r="L866" s="6">
        <v>0</v>
      </c>
      <c r="M866" s="6">
        <v>0</v>
      </c>
      <c r="N866" s="97">
        <v>23000</v>
      </c>
      <c r="O866" s="6">
        <v>0</v>
      </c>
      <c r="P866" s="6">
        <v>0</v>
      </c>
      <c r="Q866" s="6">
        <v>10236.81</v>
      </c>
      <c r="R866" s="6">
        <v>0</v>
      </c>
      <c r="S866" s="22">
        <v>0</v>
      </c>
      <c r="T866" s="131">
        <f t="shared" si="97"/>
        <v>0.44507869565217389</v>
      </c>
      <c r="U866" s="73">
        <f t="shared" si="91"/>
        <v>23000</v>
      </c>
      <c r="V866" s="73">
        <f t="shared" si="92"/>
        <v>0</v>
      </c>
      <c r="W866" s="73">
        <f t="shared" si="93"/>
        <v>10236.81</v>
      </c>
      <c r="X866" s="73">
        <f t="shared" si="94"/>
        <v>0</v>
      </c>
      <c r="Y866" s="116">
        <f t="shared" si="95"/>
        <v>0.44507869565217389</v>
      </c>
      <c r="Z866" s="118">
        <f t="shared" si="96"/>
        <v>0</v>
      </c>
      <c r="AA866" s="119"/>
      <c r="AB866" s="112"/>
    </row>
    <row r="867" spans="1:28" x14ac:dyDescent="0.25">
      <c r="A867" s="152" t="s">
        <v>97</v>
      </c>
      <c r="B867" s="153"/>
      <c r="C867" s="153"/>
      <c r="D867" s="153"/>
      <c r="E867" s="154"/>
      <c r="F867" s="155">
        <v>7000</v>
      </c>
      <c r="G867" s="156"/>
      <c r="H867" s="34">
        <v>0</v>
      </c>
      <c r="I867" s="6">
        <v>0</v>
      </c>
      <c r="J867" s="28">
        <v>0</v>
      </c>
      <c r="K867" s="6">
        <v>0</v>
      </c>
      <c r="L867" s="6">
        <v>0</v>
      </c>
      <c r="M867" s="6">
        <v>0</v>
      </c>
      <c r="N867" s="97">
        <v>7000</v>
      </c>
      <c r="O867" s="6">
        <v>0</v>
      </c>
      <c r="P867" s="6">
        <v>0</v>
      </c>
      <c r="Q867" s="6">
        <v>6492</v>
      </c>
      <c r="R867" s="6">
        <v>0</v>
      </c>
      <c r="S867" s="22">
        <v>0</v>
      </c>
      <c r="T867" s="131">
        <f t="shared" si="97"/>
        <v>0.92742857142857138</v>
      </c>
      <c r="U867" s="73">
        <f t="shared" si="91"/>
        <v>7000</v>
      </c>
      <c r="V867" s="73">
        <f t="shared" si="92"/>
        <v>0</v>
      </c>
      <c r="W867" s="73">
        <f t="shared" si="93"/>
        <v>6492</v>
      </c>
      <c r="X867" s="73">
        <f t="shared" si="94"/>
        <v>0</v>
      </c>
      <c r="Y867" s="116">
        <f t="shared" si="95"/>
        <v>0.92742857142857138</v>
      </c>
      <c r="Z867" s="118">
        <f t="shared" si="96"/>
        <v>0</v>
      </c>
      <c r="AA867" s="119"/>
      <c r="AB867" s="112"/>
    </row>
    <row r="868" spans="1:28" x14ac:dyDescent="0.25">
      <c r="A868" s="152" t="s">
        <v>98</v>
      </c>
      <c r="B868" s="153"/>
      <c r="C868" s="153"/>
      <c r="D868" s="153"/>
      <c r="E868" s="154"/>
      <c r="F868" s="155">
        <v>43864.24</v>
      </c>
      <c r="G868" s="156"/>
      <c r="H868" s="34">
        <v>0</v>
      </c>
      <c r="I868" s="6">
        <v>0</v>
      </c>
      <c r="J868" s="28">
        <v>0</v>
      </c>
      <c r="K868" s="6">
        <v>7021.48</v>
      </c>
      <c r="L868" s="6">
        <v>0</v>
      </c>
      <c r="M868" s="6">
        <v>0</v>
      </c>
      <c r="N868" s="97">
        <v>30490</v>
      </c>
      <c r="O868" s="6">
        <v>0</v>
      </c>
      <c r="P868" s="6">
        <v>0</v>
      </c>
      <c r="Q868" s="6">
        <v>18343.79</v>
      </c>
      <c r="R868" s="6">
        <v>0</v>
      </c>
      <c r="S868" s="22">
        <v>0</v>
      </c>
      <c r="T868" s="131">
        <f t="shared" si="97"/>
        <v>0.41819463873077484</v>
      </c>
      <c r="U868" s="73">
        <f t="shared" si="91"/>
        <v>30490</v>
      </c>
      <c r="V868" s="73">
        <f t="shared" si="92"/>
        <v>0</v>
      </c>
      <c r="W868" s="73">
        <f t="shared" si="93"/>
        <v>18343.79</v>
      </c>
      <c r="X868" s="73">
        <f t="shared" si="94"/>
        <v>0</v>
      </c>
      <c r="Y868" s="116">
        <f t="shared" si="95"/>
        <v>0.41819463873077484</v>
      </c>
      <c r="Z868" s="118">
        <f t="shared" si="96"/>
        <v>0</v>
      </c>
      <c r="AA868" s="119"/>
      <c r="AB868" s="112"/>
    </row>
    <row r="869" spans="1:28" ht="15.75" thickBot="1" x14ac:dyDescent="0.3">
      <c r="A869" s="157" t="s">
        <v>99</v>
      </c>
      <c r="B869" s="153"/>
      <c r="C869" s="153"/>
      <c r="D869" s="153"/>
      <c r="E869" s="154"/>
      <c r="F869" s="155">
        <v>6250</v>
      </c>
      <c r="G869" s="156"/>
      <c r="H869" s="34">
        <v>0</v>
      </c>
      <c r="I869" s="6">
        <v>0</v>
      </c>
      <c r="J869" s="28">
        <v>0</v>
      </c>
      <c r="K869" s="6">
        <v>3163.01</v>
      </c>
      <c r="L869" s="6">
        <v>0</v>
      </c>
      <c r="M869" s="6">
        <v>0</v>
      </c>
      <c r="N869" s="97">
        <v>6250</v>
      </c>
      <c r="O869" s="6">
        <v>0</v>
      </c>
      <c r="P869" s="6">
        <v>0</v>
      </c>
      <c r="Q869" s="6">
        <v>6250</v>
      </c>
      <c r="R869" s="6">
        <v>0</v>
      </c>
      <c r="S869" s="22">
        <v>0</v>
      </c>
      <c r="T869" s="70">
        <f t="shared" si="97"/>
        <v>1</v>
      </c>
      <c r="U869" s="73">
        <f t="shared" si="91"/>
        <v>6250</v>
      </c>
      <c r="V869" s="73">
        <f t="shared" si="92"/>
        <v>0</v>
      </c>
      <c r="W869" s="73">
        <f t="shared" si="93"/>
        <v>6250</v>
      </c>
      <c r="X869" s="73">
        <f t="shared" si="94"/>
        <v>0</v>
      </c>
      <c r="Y869" s="116">
        <f t="shared" si="95"/>
        <v>1</v>
      </c>
      <c r="Z869" s="118">
        <f t="shared" si="96"/>
        <v>0</v>
      </c>
      <c r="AA869" s="119"/>
      <c r="AB869" s="112"/>
    </row>
    <row r="870" spans="1:28" ht="15.75" thickBot="1" x14ac:dyDescent="0.3">
      <c r="A870" s="158" t="s">
        <v>32</v>
      </c>
      <c r="B870" s="159"/>
      <c r="C870" s="159"/>
      <c r="D870" s="159"/>
      <c r="E870" s="160"/>
      <c r="F870" s="161">
        <f>SUM(F858:G869)</f>
        <v>493874.24</v>
      </c>
      <c r="G870" s="150"/>
      <c r="H870" s="11">
        <f t="shared" ref="H870:Q870" si="98">SUM(H858:H869)</f>
        <v>90600</v>
      </c>
      <c r="I870" s="12">
        <f t="shared" si="98"/>
        <v>0</v>
      </c>
      <c r="J870" s="12">
        <f t="shared" si="98"/>
        <v>0</v>
      </c>
      <c r="K870" s="12">
        <f t="shared" si="98"/>
        <v>67961.78</v>
      </c>
      <c r="L870" s="12">
        <f t="shared" si="98"/>
        <v>0</v>
      </c>
      <c r="M870" s="12">
        <f t="shared" si="98"/>
        <v>0</v>
      </c>
      <c r="N870" s="104">
        <f t="shared" si="98"/>
        <v>402800</v>
      </c>
      <c r="O870" s="12">
        <f t="shared" si="98"/>
        <v>0</v>
      </c>
      <c r="P870" s="12">
        <f t="shared" si="98"/>
        <v>0</v>
      </c>
      <c r="Q870" s="12">
        <f t="shared" si="98"/>
        <v>277378.13999999996</v>
      </c>
      <c r="R870" s="46">
        <v>0</v>
      </c>
      <c r="S870" s="32">
        <v>0</v>
      </c>
      <c r="T870" s="69">
        <f>+Q870/F870</f>
        <v>0.56163718925692496</v>
      </c>
      <c r="U870" s="73">
        <f t="shared" si="91"/>
        <v>402800</v>
      </c>
      <c r="V870" s="73">
        <f t="shared" si="92"/>
        <v>0</v>
      </c>
      <c r="W870" s="73">
        <f t="shared" si="93"/>
        <v>277378.14</v>
      </c>
      <c r="X870" s="73">
        <f t="shared" si="94"/>
        <v>0</v>
      </c>
      <c r="Y870" s="116">
        <f t="shared" si="95"/>
        <v>0.56163718925692507</v>
      </c>
      <c r="Z870" s="118">
        <f t="shared" si="96"/>
        <v>0</v>
      </c>
      <c r="AA870" s="119"/>
      <c r="AB870" s="112"/>
    </row>
    <row r="871" spans="1:28" ht="15.75" thickBot="1" x14ac:dyDescent="0.3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46"/>
      <c r="L871" s="46"/>
      <c r="M871" s="46"/>
      <c r="N871" s="110"/>
      <c r="O871" s="46"/>
      <c r="P871" s="46"/>
      <c r="Q871" s="46"/>
      <c r="R871" s="66"/>
      <c r="S871" s="66"/>
      <c r="T871" s="66"/>
    </row>
    <row r="872" spans="1:28" ht="15.75" thickBot="1" x14ac:dyDescent="0.3">
      <c r="A872" s="162" t="s">
        <v>44</v>
      </c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</row>
    <row r="873" spans="1:28" ht="15.75" thickBot="1" x14ac:dyDescent="0.3">
      <c r="A873" s="145"/>
      <c r="B873" s="145"/>
      <c r="C873" s="162" t="s">
        <v>17</v>
      </c>
      <c r="D873" s="145"/>
      <c r="E873" s="145"/>
      <c r="F873" s="145"/>
      <c r="G873" s="145"/>
      <c r="H873" s="145"/>
      <c r="I873" s="162" t="s">
        <v>45</v>
      </c>
      <c r="J873" s="145"/>
      <c r="K873" s="145"/>
      <c r="L873" s="145"/>
      <c r="M873" s="145"/>
      <c r="N873" s="145"/>
      <c r="O873" s="162" t="s">
        <v>19</v>
      </c>
      <c r="P873" s="145"/>
      <c r="Q873" s="145"/>
      <c r="R873" s="145"/>
      <c r="S873" s="145"/>
      <c r="T873" s="145"/>
    </row>
    <row r="874" spans="1:28" ht="15.75" thickBot="1" x14ac:dyDescent="0.3">
      <c r="A874" s="145"/>
      <c r="B874" s="145"/>
      <c r="C874" s="162" t="s">
        <v>36</v>
      </c>
      <c r="D874" s="145"/>
      <c r="E874" s="162" t="s">
        <v>37</v>
      </c>
      <c r="F874" s="145"/>
      <c r="G874" s="162" t="s">
        <v>38</v>
      </c>
      <c r="H874" s="145"/>
      <c r="I874" s="162" t="s">
        <v>36</v>
      </c>
      <c r="J874" s="145"/>
      <c r="K874" s="162" t="s">
        <v>37</v>
      </c>
      <c r="L874" s="145"/>
      <c r="M874" s="162" t="s">
        <v>38</v>
      </c>
      <c r="N874" s="145"/>
      <c r="O874" s="162" t="s">
        <v>36</v>
      </c>
      <c r="P874" s="145"/>
      <c r="Q874" s="162" t="s">
        <v>37</v>
      </c>
      <c r="R874" s="145"/>
      <c r="S874" s="162" t="s">
        <v>38</v>
      </c>
      <c r="T874" s="145"/>
    </row>
    <row r="875" spans="1:28" ht="15.75" thickBot="1" x14ac:dyDescent="0.3">
      <c r="A875" s="144" t="s">
        <v>46</v>
      </c>
      <c r="B875" s="145"/>
      <c r="C875" s="146">
        <v>500000</v>
      </c>
      <c r="D875" s="145"/>
      <c r="E875" s="146">
        <v>0</v>
      </c>
      <c r="F875" s="145"/>
      <c r="G875" s="146"/>
      <c r="H875" s="145"/>
      <c r="I875" s="146">
        <f>SUM(K870)</f>
        <v>67961.78</v>
      </c>
      <c r="J875" s="145"/>
      <c r="K875" s="146"/>
      <c r="L875" s="145"/>
      <c r="M875" s="146"/>
      <c r="N875" s="145"/>
      <c r="O875" s="146">
        <f>SUM(Q870)</f>
        <v>277378.13999999996</v>
      </c>
      <c r="P875" s="145"/>
      <c r="Q875" s="147"/>
      <c r="R875" s="145"/>
      <c r="S875" s="146"/>
      <c r="T875" s="145"/>
    </row>
    <row r="876" spans="1:28" ht="15.75" thickBot="1" x14ac:dyDescent="0.3">
      <c r="A876" s="144" t="s">
        <v>47</v>
      </c>
      <c r="B876" s="145"/>
      <c r="C876" s="146">
        <v>0</v>
      </c>
      <c r="D876" s="145"/>
      <c r="E876" s="146">
        <v>0</v>
      </c>
      <c r="F876" s="145"/>
      <c r="G876" s="146"/>
      <c r="H876" s="145"/>
      <c r="I876" s="146">
        <v>0</v>
      </c>
      <c r="J876" s="145"/>
      <c r="K876" s="146"/>
      <c r="L876" s="145"/>
      <c r="M876" s="146"/>
      <c r="N876" s="145"/>
      <c r="O876" s="146">
        <v>0</v>
      </c>
      <c r="P876" s="145"/>
      <c r="Q876" s="146"/>
      <c r="R876" s="145"/>
      <c r="S876" s="146"/>
      <c r="T876" s="145"/>
    </row>
    <row r="877" spans="1:28" ht="15.75" thickBot="1" x14ac:dyDescent="0.3">
      <c r="A877" s="144" t="s">
        <v>32</v>
      </c>
      <c r="B877" s="145"/>
      <c r="C877" s="146">
        <f>SUM(C875,C876)</f>
        <v>500000</v>
      </c>
      <c r="D877" s="145"/>
      <c r="E877" s="64"/>
      <c r="F877" s="64"/>
      <c r="G877" s="146"/>
      <c r="H877" s="145"/>
      <c r="I877" s="146">
        <f>SUM(I875,I876)</f>
        <v>67961.78</v>
      </c>
      <c r="J877" s="145"/>
      <c r="K877" s="147"/>
      <c r="L877" s="145"/>
      <c r="M877" s="146"/>
      <c r="N877" s="145"/>
      <c r="O877" s="146">
        <f>SUM(O875,O876)</f>
        <v>277378.13999999996</v>
      </c>
      <c r="P877" s="145"/>
      <c r="Q877" s="147"/>
      <c r="R877" s="145"/>
      <c r="S877" s="146"/>
      <c r="T877" s="145"/>
    </row>
    <row r="878" spans="1:28" ht="15.75" thickBot="1" x14ac:dyDescent="0.3">
      <c r="A878" s="66"/>
      <c r="B878" s="66"/>
      <c r="C878" s="66"/>
      <c r="D878" s="66"/>
      <c r="E878" s="61"/>
      <c r="F878" s="61"/>
      <c r="G878" s="61"/>
      <c r="H878" s="61"/>
      <c r="I878" s="61"/>
      <c r="J878" s="61"/>
      <c r="K878" s="61"/>
      <c r="L878" s="61"/>
      <c r="M878" s="61"/>
      <c r="N878" s="109"/>
      <c r="O878" s="61"/>
      <c r="P878" s="61"/>
      <c r="Q878" s="61"/>
      <c r="R878" s="61"/>
      <c r="S878" s="61"/>
      <c r="T878" s="61"/>
    </row>
    <row r="879" spans="1:28" ht="15.75" thickBot="1" x14ac:dyDescent="0.3">
      <c r="A879" s="148" t="s">
        <v>48</v>
      </c>
      <c r="B879" s="149"/>
      <c r="C879" s="149"/>
      <c r="D879" s="150"/>
      <c r="E879" s="25"/>
      <c r="F879" s="65"/>
      <c r="G879" s="65"/>
      <c r="H879" s="65"/>
      <c r="I879" s="65"/>
      <c r="J879" s="65"/>
      <c r="K879" s="65"/>
      <c r="L879" s="65"/>
      <c r="M879" s="65"/>
      <c r="N879" s="106"/>
      <c r="O879" s="65"/>
      <c r="P879" s="65"/>
      <c r="Q879" s="65"/>
      <c r="R879" s="65"/>
      <c r="S879" s="65"/>
      <c r="T879" s="65"/>
    </row>
    <row r="880" spans="1:28" ht="15.75" thickBot="1" x14ac:dyDescent="0.3">
      <c r="A880" s="151"/>
      <c r="B880" s="149"/>
      <c r="C880" s="149"/>
      <c r="D880" s="149"/>
      <c r="E880" s="149"/>
      <c r="F880" s="149"/>
      <c r="G880" s="149"/>
      <c r="H880" s="149"/>
      <c r="I880" s="149"/>
      <c r="J880" s="149"/>
      <c r="K880" s="149"/>
      <c r="L880" s="149"/>
      <c r="M880" s="149"/>
      <c r="N880" s="149"/>
      <c r="O880" s="149"/>
      <c r="P880" s="149"/>
      <c r="Q880" s="149"/>
      <c r="R880" s="149"/>
      <c r="S880" s="149"/>
      <c r="T880" s="150"/>
    </row>
    <row r="881" spans="1:20" x14ac:dyDescent="0.2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109"/>
      <c r="O881" s="61"/>
      <c r="P881" s="61"/>
      <c r="Q881" s="61"/>
      <c r="R881" s="61"/>
      <c r="S881" s="61"/>
      <c r="T881" s="61"/>
    </row>
    <row r="882" spans="1:20" x14ac:dyDescent="0.25">
      <c r="A882" s="139" t="s">
        <v>49</v>
      </c>
      <c r="B882" s="140"/>
      <c r="C882" s="140"/>
      <c r="D882" s="140"/>
      <c r="E882" s="140"/>
      <c r="F882" s="140"/>
      <c r="G882" s="64"/>
      <c r="H882" s="64"/>
      <c r="I882" s="139" t="s">
        <v>50</v>
      </c>
      <c r="J882" s="140"/>
      <c r="K882" s="140"/>
      <c r="L882" s="140"/>
      <c r="M882" s="140"/>
      <c r="N882" s="140"/>
      <c r="O882" s="64"/>
      <c r="P882" s="64"/>
      <c r="Q882" s="139" t="s">
        <v>51</v>
      </c>
      <c r="R882" s="140"/>
      <c r="S882" s="140"/>
      <c r="T882" s="140"/>
    </row>
    <row r="883" spans="1:20" x14ac:dyDescent="0.2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O883" s="64"/>
      <c r="P883" s="64"/>
      <c r="Q883" s="64"/>
      <c r="R883" s="64"/>
      <c r="S883" s="64"/>
      <c r="T883" s="64"/>
    </row>
    <row r="884" spans="1:20" x14ac:dyDescent="0.25">
      <c r="A884" s="141"/>
      <c r="B884" s="140"/>
      <c r="C884" s="140"/>
      <c r="D884" s="140"/>
      <c r="E884" s="140"/>
      <c r="F884" s="140"/>
      <c r="G884" s="64"/>
      <c r="H884" s="64"/>
      <c r="I884" s="143"/>
      <c r="J884" s="140"/>
      <c r="K884" s="140"/>
      <c r="L884" s="140"/>
      <c r="M884" s="140"/>
      <c r="N884" s="140"/>
      <c r="O884" s="64"/>
      <c r="P884" s="64"/>
      <c r="Q884" s="143"/>
      <c r="R884" s="140"/>
      <c r="S884" s="140"/>
      <c r="T884" s="140"/>
    </row>
    <row r="885" spans="1:20" x14ac:dyDescent="0.25">
      <c r="A885" s="140"/>
      <c r="B885" s="140"/>
      <c r="C885" s="140"/>
      <c r="D885" s="140"/>
      <c r="E885" s="140"/>
      <c r="F885" s="140"/>
      <c r="G885" s="64"/>
      <c r="H885" s="64"/>
      <c r="I885" s="140"/>
      <c r="J885" s="140"/>
      <c r="K885" s="140"/>
      <c r="L885" s="140"/>
      <c r="M885" s="140"/>
      <c r="N885" s="140"/>
      <c r="O885" s="64"/>
      <c r="P885" s="64"/>
      <c r="Q885" s="140"/>
      <c r="R885" s="140"/>
      <c r="S885" s="140"/>
      <c r="T885" s="140"/>
    </row>
    <row r="886" spans="1:20" x14ac:dyDescent="0.25">
      <c r="A886" s="140"/>
      <c r="B886" s="140"/>
      <c r="C886" s="140"/>
      <c r="D886" s="140"/>
      <c r="E886" s="140"/>
      <c r="F886" s="140"/>
      <c r="G886" s="64"/>
      <c r="H886" s="64"/>
      <c r="I886" s="140"/>
      <c r="J886" s="140"/>
      <c r="K886" s="140"/>
      <c r="L886" s="140"/>
      <c r="M886" s="140"/>
      <c r="N886" s="140"/>
      <c r="O886" s="64"/>
      <c r="P886" s="64"/>
      <c r="Q886" s="140"/>
      <c r="R886" s="140"/>
      <c r="S886" s="140"/>
      <c r="T886" s="140"/>
    </row>
    <row r="887" spans="1:20" ht="15.75" thickBot="1" x14ac:dyDescent="0.3">
      <c r="A887" s="142"/>
      <c r="B887" s="142"/>
      <c r="C887" s="142"/>
      <c r="D887" s="142"/>
      <c r="E887" s="142"/>
      <c r="F887" s="142"/>
      <c r="G887" s="64"/>
      <c r="H887" s="64"/>
      <c r="I887" s="142"/>
      <c r="J887" s="142"/>
      <c r="K887" s="142"/>
      <c r="L887" s="142"/>
      <c r="M887" s="142"/>
      <c r="N887" s="142"/>
      <c r="O887" s="64"/>
      <c r="P887" s="64"/>
      <c r="Q887" s="142"/>
      <c r="R887" s="142"/>
      <c r="S887" s="142"/>
      <c r="T887" s="142"/>
    </row>
    <row r="888" spans="1:20" x14ac:dyDescent="0.25">
      <c r="A888" s="136" t="s">
        <v>90</v>
      </c>
      <c r="B888" s="137"/>
      <c r="C888" s="137"/>
      <c r="D888" s="137"/>
      <c r="E888" s="137"/>
      <c r="F888" s="137"/>
      <c r="G888" s="64"/>
      <c r="H888" s="64"/>
      <c r="I888" s="138" t="s">
        <v>57</v>
      </c>
      <c r="J888" s="137"/>
      <c r="K888" s="137"/>
      <c r="L888" s="137"/>
      <c r="M888" s="137"/>
      <c r="N888" s="137"/>
      <c r="O888" s="64"/>
      <c r="P888" s="64"/>
      <c r="Q888" s="138" t="s">
        <v>113</v>
      </c>
      <c r="R888" s="137"/>
      <c r="S888" s="137"/>
      <c r="T888" s="137"/>
    </row>
    <row r="889" spans="1:20" x14ac:dyDescent="0.25">
      <c r="A889" s="135" t="s">
        <v>41</v>
      </c>
      <c r="B889" s="135"/>
      <c r="C889" s="135"/>
      <c r="D889" s="135"/>
      <c r="E889" s="135"/>
      <c r="F889" s="135"/>
      <c r="G889" s="64"/>
      <c r="H889" s="64"/>
      <c r="I889" s="135" t="s">
        <v>59</v>
      </c>
      <c r="J889" s="135"/>
      <c r="K889" s="135"/>
      <c r="L889" s="135"/>
      <c r="M889" s="135"/>
      <c r="N889" s="135"/>
      <c r="O889" s="64"/>
      <c r="P889" s="64"/>
      <c r="Q889" s="135" t="s">
        <v>60</v>
      </c>
      <c r="R889" s="135"/>
      <c r="S889" s="135"/>
      <c r="T889" s="135"/>
    </row>
    <row r="890" spans="1:20" x14ac:dyDescent="0.25">
      <c r="A890" s="64"/>
      <c r="B890" s="64"/>
      <c r="C890" s="64"/>
      <c r="D890" s="64"/>
      <c r="E890" s="64"/>
      <c r="F890" s="64"/>
      <c r="G890" s="64"/>
      <c r="H890" s="64"/>
      <c r="I890" s="135" t="s">
        <v>61</v>
      </c>
      <c r="J890" s="135"/>
      <c r="K890" s="135"/>
      <c r="L890" s="135"/>
      <c r="M890" s="135"/>
      <c r="N890" s="135"/>
      <c r="O890" s="64"/>
      <c r="P890" s="64"/>
      <c r="Q890" s="135" t="s">
        <v>61</v>
      </c>
      <c r="R890" s="135"/>
      <c r="S890" s="135"/>
      <c r="T890" s="135"/>
    </row>
    <row r="891" spans="1:20" x14ac:dyDescent="0.25">
      <c r="A891" s="64"/>
      <c r="B891" s="64"/>
      <c r="C891" s="64"/>
      <c r="D891" s="64"/>
      <c r="E891" s="64"/>
      <c r="F891" s="64"/>
      <c r="G891" s="64"/>
      <c r="H891" s="64"/>
      <c r="I891" s="139" t="s">
        <v>52</v>
      </c>
      <c r="J891" s="140"/>
      <c r="K891" s="140"/>
      <c r="L891" s="140"/>
      <c r="M891" s="140"/>
      <c r="N891" s="140"/>
      <c r="O891" s="64"/>
      <c r="P891" s="64"/>
      <c r="Q891" s="64"/>
      <c r="R891" s="64"/>
      <c r="S891" s="64"/>
      <c r="T891" s="64"/>
    </row>
    <row r="892" spans="1:20" x14ac:dyDescent="0.25">
      <c r="A892" s="139" t="s">
        <v>53</v>
      </c>
      <c r="B892" s="140"/>
      <c r="C892" s="140"/>
      <c r="D892" s="140"/>
      <c r="E892" s="140"/>
      <c r="F892" s="140"/>
      <c r="G892" s="64"/>
      <c r="H892" s="64"/>
      <c r="I892" s="139" t="s">
        <v>54</v>
      </c>
      <c r="J892" s="140"/>
      <c r="K892" s="140"/>
      <c r="L892" s="140"/>
      <c r="M892" s="140"/>
      <c r="N892" s="140"/>
      <c r="O892" s="64"/>
      <c r="P892" s="64"/>
      <c r="Q892" s="139" t="s">
        <v>55</v>
      </c>
      <c r="R892" s="140"/>
      <c r="S892" s="140"/>
      <c r="T892" s="140"/>
    </row>
    <row r="893" spans="1:20" x14ac:dyDescent="0.25">
      <c r="A893" s="141"/>
      <c r="B893" s="140"/>
      <c r="C893" s="140"/>
      <c r="D893" s="140"/>
      <c r="E893" s="140"/>
      <c r="F893" s="140"/>
      <c r="G893" s="64"/>
      <c r="H893" s="64"/>
      <c r="I893" s="143"/>
      <c r="J893" s="140"/>
      <c r="K893" s="140"/>
      <c r="L893" s="140"/>
      <c r="M893" s="140"/>
      <c r="N893" s="140"/>
      <c r="O893" s="64"/>
      <c r="P893" s="64"/>
      <c r="Q893" s="143"/>
      <c r="R893" s="140"/>
      <c r="S893" s="140"/>
      <c r="T893" s="140"/>
    </row>
    <row r="894" spans="1:20" x14ac:dyDescent="0.25">
      <c r="A894" s="140"/>
      <c r="B894" s="140"/>
      <c r="C894" s="140"/>
      <c r="D894" s="140"/>
      <c r="E894" s="140"/>
      <c r="F894" s="140"/>
      <c r="G894" s="64"/>
      <c r="H894" s="64"/>
      <c r="I894" s="140"/>
      <c r="J894" s="140"/>
      <c r="K894" s="140"/>
      <c r="L894" s="140"/>
      <c r="M894" s="140"/>
      <c r="N894" s="140"/>
      <c r="O894" s="64"/>
      <c r="P894" s="64"/>
      <c r="Q894" s="140"/>
      <c r="R894" s="140"/>
      <c r="S894" s="140"/>
      <c r="T894" s="140"/>
    </row>
    <row r="895" spans="1:20" x14ac:dyDescent="0.25">
      <c r="A895" s="140"/>
      <c r="B895" s="140"/>
      <c r="C895" s="140"/>
      <c r="D895" s="140"/>
      <c r="E895" s="140"/>
      <c r="F895" s="140"/>
      <c r="G895" s="64"/>
      <c r="H895" s="64"/>
      <c r="I895" s="140"/>
      <c r="J895" s="140"/>
      <c r="K895" s="140"/>
      <c r="L895" s="140"/>
      <c r="M895" s="140"/>
      <c r="N895" s="140"/>
      <c r="O895" s="64"/>
      <c r="P895" s="64"/>
      <c r="Q895" s="140"/>
      <c r="R895" s="140"/>
      <c r="S895" s="140"/>
      <c r="T895" s="140"/>
    </row>
    <row r="896" spans="1:20" ht="15.75" thickBot="1" x14ac:dyDescent="0.3">
      <c r="A896" s="142"/>
      <c r="B896" s="142"/>
      <c r="C896" s="142"/>
      <c r="D896" s="142"/>
      <c r="E896" s="142"/>
      <c r="F896" s="142"/>
      <c r="G896" s="64"/>
      <c r="H896" s="64"/>
      <c r="I896" s="142"/>
      <c r="J896" s="142"/>
      <c r="K896" s="142"/>
      <c r="L896" s="142"/>
      <c r="M896" s="142"/>
      <c r="N896" s="142"/>
      <c r="O896" s="64"/>
      <c r="P896" s="64"/>
      <c r="Q896" s="142"/>
      <c r="R896" s="142"/>
      <c r="S896" s="142"/>
      <c r="T896" s="142"/>
    </row>
    <row r="897" spans="1:20" x14ac:dyDescent="0.25">
      <c r="A897" s="136" t="s">
        <v>62</v>
      </c>
      <c r="B897" s="137"/>
      <c r="C897" s="137"/>
      <c r="D897" s="137"/>
      <c r="E897" s="137"/>
      <c r="F897" s="137"/>
      <c r="G897" s="64"/>
      <c r="H897" s="64"/>
      <c r="I897" s="136" t="s">
        <v>63</v>
      </c>
      <c r="J897" s="137"/>
      <c r="K897" s="137"/>
      <c r="L897" s="137"/>
      <c r="M897" s="137"/>
      <c r="N897" s="137"/>
      <c r="O897" s="64"/>
      <c r="P897" s="64"/>
      <c r="Q897" s="136" t="s">
        <v>64</v>
      </c>
      <c r="R897" s="137"/>
      <c r="S897" s="137"/>
      <c r="T897" s="137"/>
    </row>
    <row r="898" spans="1:20" x14ac:dyDescent="0.25">
      <c r="A898" s="135" t="s">
        <v>65</v>
      </c>
      <c r="B898" s="135"/>
      <c r="C898" s="135"/>
      <c r="D898" s="135"/>
      <c r="E898" s="135"/>
      <c r="F898" s="135"/>
      <c r="G898" s="64"/>
      <c r="H898" s="64"/>
      <c r="I898" s="135" t="s">
        <v>66</v>
      </c>
      <c r="J898" s="135"/>
      <c r="K898" s="135"/>
      <c r="L898" s="135"/>
      <c r="M898" s="135"/>
      <c r="N898" s="135"/>
      <c r="O898" s="64"/>
      <c r="P898" s="64"/>
      <c r="Q898" s="135" t="s">
        <v>67</v>
      </c>
      <c r="R898" s="135"/>
      <c r="S898" s="135"/>
      <c r="T898" s="135"/>
    </row>
    <row r="899" spans="1:20" x14ac:dyDescent="0.25">
      <c r="A899" s="135" t="s">
        <v>68</v>
      </c>
      <c r="B899" s="135"/>
      <c r="C899" s="135"/>
      <c r="D899" s="135"/>
      <c r="E899" s="135"/>
      <c r="F899" s="135"/>
      <c r="G899" s="64"/>
      <c r="H899" s="64"/>
      <c r="I899" s="135" t="s">
        <v>69</v>
      </c>
      <c r="J899" s="135"/>
      <c r="K899" s="135"/>
      <c r="L899" s="135"/>
      <c r="M899" s="135"/>
      <c r="N899" s="135"/>
      <c r="O899" s="64"/>
      <c r="P899" s="64"/>
      <c r="Q899" s="135" t="s">
        <v>70</v>
      </c>
      <c r="R899" s="135"/>
      <c r="S899" s="135"/>
      <c r="T899" s="135"/>
    </row>
    <row r="901" spans="1:20" x14ac:dyDescent="0.25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O901" s="79"/>
      <c r="P901" s="79"/>
      <c r="Q901" s="79"/>
      <c r="R901" s="79"/>
      <c r="S901" s="79"/>
      <c r="T901" s="79"/>
    </row>
    <row r="902" spans="1:20" x14ac:dyDescent="0.25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O902" s="79"/>
      <c r="P902" s="79"/>
      <c r="Q902" s="79"/>
      <c r="R902" s="79"/>
      <c r="S902" s="79"/>
      <c r="T902" s="79"/>
    </row>
    <row r="903" spans="1:20" ht="26.25" x14ac:dyDescent="0.4">
      <c r="A903" s="208" t="s">
        <v>0</v>
      </c>
      <c r="B903" s="140"/>
      <c r="C903" s="140"/>
      <c r="D903" s="140"/>
      <c r="E903" s="140"/>
      <c r="F903" s="140"/>
      <c r="G903" s="140"/>
      <c r="H903" s="140"/>
      <c r="I903" s="140"/>
      <c r="J903" s="140"/>
      <c r="K903" s="140"/>
      <c r="L903" s="140"/>
      <c r="M903" s="140"/>
      <c r="N903" s="140"/>
      <c r="O903" s="140"/>
      <c r="P903" s="140"/>
      <c r="Q903" s="140"/>
      <c r="R903" s="140"/>
      <c r="S903" s="140"/>
      <c r="T903" s="140"/>
    </row>
    <row r="904" spans="1:20" x14ac:dyDescent="0.25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O904" s="79"/>
      <c r="P904" s="79"/>
      <c r="Q904" s="79"/>
      <c r="R904" s="79"/>
      <c r="S904" s="79"/>
      <c r="T904" s="79"/>
    </row>
    <row r="905" spans="1:20" ht="15.75" thickBot="1" x14ac:dyDescent="0.3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105"/>
      <c r="O905" s="82"/>
      <c r="P905" s="82"/>
      <c r="Q905" s="82"/>
      <c r="R905" s="82"/>
      <c r="S905" s="82"/>
      <c r="T905" s="82"/>
    </row>
    <row r="906" spans="1:20" ht="15" customHeight="1" x14ac:dyDescent="0.25">
      <c r="A906" s="209" t="s">
        <v>1</v>
      </c>
      <c r="B906" s="210"/>
      <c r="C906" s="210"/>
      <c r="D906" s="210"/>
      <c r="E906" s="210"/>
      <c r="F906" s="211" t="s">
        <v>131</v>
      </c>
      <c r="G906" s="211"/>
      <c r="H906" s="211"/>
      <c r="I906" s="211"/>
      <c r="J906" s="211"/>
      <c r="K906" s="211"/>
      <c r="L906" s="211"/>
      <c r="M906" s="211"/>
      <c r="N906" s="211"/>
      <c r="O906" s="211"/>
      <c r="P906" s="211"/>
      <c r="Q906" s="211"/>
      <c r="R906" s="211"/>
      <c r="S906" s="211"/>
      <c r="T906" s="212"/>
    </row>
    <row r="907" spans="1:20" x14ac:dyDescent="0.25">
      <c r="A907" s="194" t="s">
        <v>2</v>
      </c>
      <c r="B907" s="195"/>
      <c r="C907" s="195"/>
      <c r="D907" s="195"/>
      <c r="E907" s="195"/>
      <c r="F907" s="213" t="s">
        <v>75</v>
      </c>
      <c r="G907" s="213"/>
      <c r="H907" s="213"/>
      <c r="I907" s="213"/>
      <c r="J907" s="213"/>
      <c r="K907" s="213"/>
      <c r="L907" s="213"/>
      <c r="M907" s="213"/>
      <c r="N907" s="213"/>
      <c r="O907" s="213"/>
      <c r="P907" s="213"/>
      <c r="Q907" s="213"/>
      <c r="R907" s="213"/>
      <c r="S907" s="213"/>
      <c r="T907" s="214"/>
    </row>
    <row r="908" spans="1:20" x14ac:dyDescent="0.25">
      <c r="A908" s="194" t="s">
        <v>3</v>
      </c>
      <c r="B908" s="195"/>
      <c r="C908" s="195"/>
      <c r="D908" s="195"/>
      <c r="E908" s="195"/>
      <c r="F908" s="215" t="s">
        <v>4</v>
      </c>
      <c r="G908" s="215"/>
      <c r="H908" s="215"/>
      <c r="I908" s="215"/>
      <c r="J908" s="215"/>
      <c r="K908" s="215"/>
      <c r="L908" s="215"/>
      <c r="M908" s="215"/>
      <c r="N908" s="215"/>
      <c r="O908" s="215"/>
      <c r="P908" s="215"/>
      <c r="Q908" s="215"/>
      <c r="R908" s="215"/>
      <c r="S908" s="215"/>
      <c r="T908" s="216"/>
    </row>
    <row r="909" spans="1:20" x14ac:dyDescent="0.25">
      <c r="A909" s="194" t="s">
        <v>5</v>
      </c>
      <c r="B909" s="195"/>
      <c r="C909" s="195"/>
      <c r="D909" s="195"/>
      <c r="E909" s="195"/>
      <c r="F909" s="215" t="s">
        <v>6</v>
      </c>
      <c r="G909" s="215"/>
      <c r="H909" s="215"/>
      <c r="I909" s="215"/>
      <c r="J909" s="215"/>
      <c r="K909" s="215"/>
      <c r="L909" s="215"/>
      <c r="M909" s="215"/>
      <c r="N909" s="215"/>
      <c r="O909" s="215"/>
      <c r="P909" s="215"/>
      <c r="Q909" s="215"/>
      <c r="R909" s="215"/>
      <c r="S909" s="215"/>
      <c r="T909" s="216"/>
    </row>
    <row r="910" spans="1:20" x14ac:dyDescent="0.25">
      <c r="A910" s="194" t="s">
        <v>7</v>
      </c>
      <c r="B910" s="195"/>
      <c r="C910" s="195"/>
      <c r="D910" s="195"/>
      <c r="E910" s="195"/>
      <c r="F910" s="217" t="s">
        <v>8</v>
      </c>
      <c r="G910" s="215"/>
      <c r="H910" s="218">
        <v>500000</v>
      </c>
      <c r="I910" s="219"/>
      <c r="J910" s="219"/>
      <c r="K910" s="219"/>
      <c r="L910" s="219"/>
      <c r="M910" s="86" t="s">
        <v>9</v>
      </c>
      <c r="N910" s="220">
        <v>0</v>
      </c>
      <c r="O910" s="215"/>
      <c r="P910" s="215"/>
      <c r="Q910" s="217" t="s">
        <v>10</v>
      </c>
      <c r="R910" s="217"/>
      <c r="S910" s="217"/>
      <c r="T910" s="221"/>
    </row>
    <row r="911" spans="1:20" x14ac:dyDescent="0.25">
      <c r="A911" s="194" t="s">
        <v>11</v>
      </c>
      <c r="B911" s="195"/>
      <c r="C911" s="195"/>
      <c r="D911" s="195"/>
      <c r="E911" s="195"/>
      <c r="F911" s="217" t="s">
        <v>8</v>
      </c>
      <c r="G911" s="215"/>
      <c r="H911" s="222">
        <v>500000</v>
      </c>
      <c r="I911" s="223"/>
      <c r="J911" s="223"/>
      <c r="K911" s="223"/>
      <c r="L911" s="223"/>
      <c r="M911" s="86" t="s">
        <v>9</v>
      </c>
      <c r="N911" s="224">
        <v>0</v>
      </c>
      <c r="O911" s="215"/>
      <c r="P911" s="215"/>
      <c r="Q911" s="225">
        <v>0</v>
      </c>
      <c r="R911" s="225"/>
      <c r="S911" s="225"/>
      <c r="T911" s="226"/>
    </row>
    <row r="912" spans="1:20" x14ac:dyDescent="0.25">
      <c r="A912" s="194" t="s">
        <v>12</v>
      </c>
      <c r="B912" s="195"/>
      <c r="C912" s="195"/>
      <c r="D912" s="195"/>
      <c r="E912" s="195"/>
      <c r="F912" s="196" t="s">
        <v>116</v>
      </c>
      <c r="G912" s="196"/>
      <c r="H912" s="196"/>
      <c r="I912" s="196"/>
      <c r="J912" s="196"/>
      <c r="K912" s="196"/>
      <c r="L912" s="196"/>
      <c r="M912" s="196"/>
      <c r="N912" s="196"/>
      <c r="O912" s="196"/>
      <c r="P912" s="196"/>
      <c r="Q912" s="196"/>
      <c r="R912" s="196"/>
      <c r="S912" s="196"/>
      <c r="T912" s="197"/>
    </row>
    <row r="913" spans="1:28" ht="15.75" thickBot="1" x14ac:dyDescent="0.3">
      <c r="A913" s="198" t="s">
        <v>13</v>
      </c>
      <c r="B913" s="199"/>
      <c r="C913" s="199"/>
      <c r="D913" s="199"/>
      <c r="E913" s="199"/>
      <c r="F913" s="200" t="s">
        <v>115</v>
      </c>
      <c r="G913" s="200"/>
      <c r="H913" s="200"/>
      <c r="I913" s="200"/>
      <c r="J913" s="200"/>
      <c r="K913" s="200"/>
      <c r="L913" s="200"/>
      <c r="M913" s="200"/>
      <c r="N913" s="200"/>
      <c r="O913" s="200"/>
      <c r="P913" s="200"/>
      <c r="Q913" s="200"/>
      <c r="R913" s="200"/>
      <c r="S913" s="200"/>
      <c r="T913" s="201"/>
    </row>
    <row r="914" spans="1:28" ht="15.75" thickBot="1" x14ac:dyDescent="0.3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106"/>
      <c r="O914" s="80"/>
      <c r="P914" s="80"/>
      <c r="Q914" s="80"/>
      <c r="R914" s="80"/>
      <c r="S914" s="80"/>
      <c r="T914" s="80"/>
    </row>
    <row r="915" spans="1:28" ht="15.75" thickBot="1" x14ac:dyDescent="0.3">
      <c r="A915" s="162" t="s">
        <v>14</v>
      </c>
      <c r="B915" s="145"/>
      <c r="C915" s="145"/>
      <c r="D915" s="162" t="s">
        <v>15</v>
      </c>
      <c r="E915" s="145"/>
      <c r="F915" s="162" t="s">
        <v>16</v>
      </c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</row>
    <row r="916" spans="1:28" ht="15.75" thickBot="1" x14ac:dyDescent="0.3">
      <c r="A916" s="145"/>
      <c r="B916" s="145"/>
      <c r="C916" s="145"/>
      <c r="D916" s="145"/>
      <c r="E916" s="145"/>
      <c r="F916" s="164" t="s">
        <v>17</v>
      </c>
      <c r="G916" s="145"/>
      <c r="H916" s="162" t="s">
        <v>18</v>
      </c>
      <c r="I916" s="145"/>
      <c r="J916" s="145"/>
      <c r="K916" s="145"/>
      <c r="L916" s="145"/>
      <c r="M916" s="145"/>
      <c r="N916" s="162" t="s">
        <v>19</v>
      </c>
      <c r="O916" s="145"/>
      <c r="P916" s="145"/>
      <c r="Q916" s="145"/>
      <c r="R916" s="145"/>
      <c r="S916" s="145"/>
      <c r="T916" s="145"/>
    </row>
    <row r="917" spans="1:28" ht="15.75" thickBot="1" x14ac:dyDescent="0.3">
      <c r="A917" s="145"/>
      <c r="B917" s="145"/>
      <c r="C917" s="145"/>
      <c r="D917" s="145"/>
      <c r="E917" s="145"/>
      <c r="F917" s="145"/>
      <c r="G917" s="145"/>
      <c r="H917" s="162" t="s">
        <v>20</v>
      </c>
      <c r="I917" s="145"/>
      <c r="J917" s="145"/>
      <c r="K917" s="162" t="s">
        <v>21</v>
      </c>
      <c r="L917" s="145"/>
      <c r="M917" s="145"/>
      <c r="N917" s="162" t="s">
        <v>20</v>
      </c>
      <c r="O917" s="145"/>
      <c r="P917" s="145"/>
      <c r="Q917" s="162" t="s">
        <v>21</v>
      </c>
      <c r="R917" s="145"/>
      <c r="S917" s="145"/>
      <c r="T917" s="164" t="s">
        <v>22</v>
      </c>
      <c r="U917" s="233" t="s">
        <v>120</v>
      </c>
      <c r="V917" s="234"/>
      <c r="W917" s="233" t="s">
        <v>121</v>
      </c>
      <c r="X917" s="234"/>
      <c r="Y917" s="233" t="s">
        <v>122</v>
      </c>
      <c r="Z917" s="234"/>
      <c r="AA917" s="112"/>
      <c r="AB917" s="112"/>
    </row>
    <row r="918" spans="1:28" ht="15.75" thickBot="1" x14ac:dyDescent="0.3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233"/>
      <c r="V918" s="234"/>
      <c r="W918" s="233"/>
      <c r="X918" s="234"/>
      <c r="Y918" s="233"/>
      <c r="Z918" s="234"/>
      <c r="AA918" s="112"/>
      <c r="AB918" s="112"/>
    </row>
    <row r="919" spans="1:28" x14ac:dyDescent="0.25">
      <c r="A919" s="202" t="s">
        <v>23</v>
      </c>
      <c r="B919" s="203"/>
      <c r="C919" s="204"/>
      <c r="D919" s="205"/>
      <c r="E919" s="206"/>
      <c r="F919" s="205"/>
      <c r="G919" s="206"/>
      <c r="H919" s="205"/>
      <c r="I919" s="207"/>
      <c r="J919" s="206"/>
      <c r="K919" s="205"/>
      <c r="L919" s="207"/>
      <c r="M919" s="206"/>
      <c r="N919" s="205"/>
      <c r="O919" s="207"/>
      <c r="P919" s="206"/>
      <c r="Q919" s="205"/>
      <c r="R919" s="207"/>
      <c r="S919" s="206"/>
      <c r="T919" s="84"/>
      <c r="U919" s="112"/>
      <c r="V919" s="112"/>
      <c r="W919" s="112"/>
      <c r="X919" s="112"/>
      <c r="Y919" s="112"/>
      <c r="Z919" s="112"/>
      <c r="AA919" s="112"/>
      <c r="AB919" s="112"/>
    </row>
    <row r="920" spans="1:28" x14ac:dyDescent="0.25">
      <c r="A920" s="152" t="s">
        <v>24</v>
      </c>
      <c r="B920" s="140"/>
      <c r="C920" s="154"/>
      <c r="D920" s="178" t="s">
        <v>25</v>
      </c>
      <c r="E920" s="190"/>
      <c r="F920" s="183">
        <v>531</v>
      </c>
      <c r="G920" s="190"/>
      <c r="H920" s="183">
        <v>531</v>
      </c>
      <c r="I920" s="193"/>
      <c r="J920" s="190"/>
      <c r="K920" s="183">
        <v>531</v>
      </c>
      <c r="L920" s="193"/>
      <c r="M920" s="190"/>
      <c r="N920" s="183">
        <v>531</v>
      </c>
      <c r="O920" s="193"/>
      <c r="P920" s="190"/>
      <c r="Q920" s="183">
        <v>531</v>
      </c>
      <c r="R920" s="193"/>
      <c r="S920" s="190"/>
      <c r="T920" s="71">
        <f>+Q920/F920</f>
        <v>1</v>
      </c>
      <c r="U920" s="73"/>
      <c r="V920" s="112"/>
      <c r="W920" s="112"/>
      <c r="X920" s="112"/>
      <c r="Y920" s="75"/>
      <c r="Z920" s="112"/>
      <c r="AA920" s="112"/>
      <c r="AB920" s="112"/>
    </row>
    <row r="921" spans="1:28" x14ac:dyDescent="0.25">
      <c r="A921" s="152" t="s">
        <v>26</v>
      </c>
      <c r="B921" s="140"/>
      <c r="C921" s="154"/>
      <c r="D921" s="178" t="s">
        <v>27</v>
      </c>
      <c r="E921" s="190"/>
      <c r="F921" s="180">
        <v>132</v>
      </c>
      <c r="G921" s="190"/>
      <c r="H921" s="180">
        <v>132</v>
      </c>
      <c r="I921" s="193"/>
      <c r="J921" s="190"/>
      <c r="K921" s="180">
        <v>132</v>
      </c>
      <c r="L921" s="193"/>
      <c r="M921" s="190"/>
      <c r="N921" s="180">
        <v>132</v>
      </c>
      <c r="O921" s="193"/>
      <c r="P921" s="190"/>
      <c r="Q921" s="180">
        <v>132</v>
      </c>
      <c r="R921" s="193"/>
      <c r="S921" s="190"/>
      <c r="T921" s="71">
        <f t="shared" ref="T921:T922" si="99">+Q921/F921</f>
        <v>1</v>
      </c>
      <c r="U921" s="73"/>
      <c r="V921" s="112"/>
      <c r="W921" s="112"/>
      <c r="X921" s="74"/>
      <c r="Y921" s="75"/>
      <c r="Z921" s="74"/>
      <c r="AA921" s="112"/>
      <c r="AB921" s="112"/>
    </row>
    <row r="922" spans="1:28" x14ac:dyDescent="0.25">
      <c r="A922" s="152" t="s">
        <v>28</v>
      </c>
      <c r="B922" s="140"/>
      <c r="C922" s="154"/>
      <c r="D922" s="178" t="s">
        <v>27</v>
      </c>
      <c r="E922" s="190"/>
      <c r="F922" s="180">
        <v>6864</v>
      </c>
      <c r="G922" s="190"/>
      <c r="H922" s="180">
        <v>528</v>
      </c>
      <c r="I922" s="193"/>
      <c r="J922" s="190"/>
      <c r="K922" s="180">
        <v>528</v>
      </c>
      <c r="L922" s="193"/>
      <c r="M922" s="190"/>
      <c r="N922" s="180">
        <v>6864</v>
      </c>
      <c r="O922" s="193"/>
      <c r="P922" s="190"/>
      <c r="Q922" s="180">
        <v>6864</v>
      </c>
      <c r="R922" s="193"/>
      <c r="S922" s="190"/>
      <c r="T922" s="71">
        <f t="shared" si="99"/>
        <v>1</v>
      </c>
      <c r="U922" s="73">
        <f>+H922+N843</f>
        <v>6864</v>
      </c>
      <c r="V922" s="74">
        <f>+N922-U922</f>
        <v>0</v>
      </c>
      <c r="W922" s="74">
        <f>+K922+Q843</f>
        <v>6864</v>
      </c>
      <c r="X922" s="74">
        <f>+Q922-W922</f>
        <v>0</v>
      </c>
      <c r="Y922" s="116">
        <f>+W922/F922</f>
        <v>1</v>
      </c>
      <c r="Z922" s="118">
        <f>+T922-Y922</f>
        <v>0</v>
      </c>
      <c r="AA922" s="119"/>
      <c r="AB922" s="118"/>
    </row>
    <row r="923" spans="1:28" x14ac:dyDescent="0.25">
      <c r="A923" s="186" t="s">
        <v>29</v>
      </c>
      <c r="B923" s="187"/>
      <c r="C923" s="188"/>
      <c r="D923" s="189"/>
      <c r="E923" s="190"/>
      <c r="F923" s="189"/>
      <c r="G923" s="190"/>
      <c r="H923" s="189"/>
      <c r="I923" s="191"/>
      <c r="J923" s="190"/>
      <c r="K923" s="189"/>
      <c r="L923" s="191"/>
      <c r="M923" s="190"/>
      <c r="N923" s="189"/>
      <c r="O923" s="191"/>
      <c r="P923" s="190"/>
      <c r="Q923" s="189"/>
      <c r="R923" s="191"/>
      <c r="S923" s="190"/>
      <c r="T923" s="71"/>
      <c r="U923" s="73"/>
      <c r="V923" s="74"/>
      <c r="W923" s="74"/>
      <c r="X923" s="78"/>
      <c r="Y923" s="75"/>
      <c r="Z923" s="112"/>
      <c r="AA923" s="112"/>
      <c r="AB923" s="112"/>
    </row>
    <row r="924" spans="1:28" x14ac:dyDescent="0.25">
      <c r="A924" s="152" t="s">
        <v>30</v>
      </c>
      <c r="B924" s="140"/>
      <c r="C924" s="154"/>
      <c r="D924" s="178" t="s">
        <v>27</v>
      </c>
      <c r="E924" s="190"/>
      <c r="F924" s="183" t="s">
        <v>91</v>
      </c>
      <c r="G924" s="190"/>
      <c r="H924" s="183" t="s">
        <v>91</v>
      </c>
      <c r="I924" s="193"/>
      <c r="J924" s="190"/>
      <c r="K924" s="183">
        <v>0</v>
      </c>
      <c r="L924" s="193"/>
      <c r="M924" s="190"/>
      <c r="N924" s="183">
        <v>0</v>
      </c>
      <c r="O924" s="193"/>
      <c r="P924" s="190"/>
      <c r="Q924" s="183">
        <v>0</v>
      </c>
      <c r="R924" s="193"/>
      <c r="S924" s="190"/>
      <c r="T924" s="71"/>
      <c r="U924" s="73"/>
      <c r="V924" s="74"/>
      <c r="W924" s="74"/>
      <c r="X924" s="74"/>
      <c r="Y924" s="116"/>
      <c r="Z924" s="117"/>
      <c r="AA924" s="112"/>
      <c r="AB924" s="112"/>
    </row>
    <row r="925" spans="1:28" x14ac:dyDescent="0.25">
      <c r="A925" s="157" t="s">
        <v>84</v>
      </c>
      <c r="B925" s="140"/>
      <c r="C925" s="154"/>
      <c r="D925" s="178" t="s">
        <v>83</v>
      </c>
      <c r="E925" s="190"/>
      <c r="F925" s="183" t="s">
        <v>91</v>
      </c>
      <c r="G925" s="190"/>
      <c r="H925" s="183" t="s">
        <v>91</v>
      </c>
      <c r="I925" s="193"/>
      <c r="J925" s="190"/>
      <c r="K925" s="183">
        <v>0</v>
      </c>
      <c r="L925" s="193"/>
      <c r="M925" s="190"/>
      <c r="N925" s="183">
        <v>0</v>
      </c>
      <c r="O925" s="193"/>
      <c r="P925" s="190"/>
      <c r="Q925" s="183">
        <v>0</v>
      </c>
      <c r="R925" s="193"/>
      <c r="S925" s="190"/>
      <c r="T925" s="71"/>
      <c r="U925" s="73"/>
      <c r="V925" s="74"/>
      <c r="W925" s="74"/>
      <c r="X925" s="74"/>
      <c r="Y925" s="116"/>
      <c r="Z925" s="117"/>
      <c r="AA925" s="112"/>
      <c r="AB925" s="112"/>
    </row>
    <row r="926" spans="1:28" x14ac:dyDescent="0.25">
      <c r="A926" s="157" t="s">
        <v>31</v>
      </c>
      <c r="B926" s="176"/>
      <c r="C926" s="177"/>
      <c r="D926" s="178" t="s">
        <v>27</v>
      </c>
      <c r="E926" s="179"/>
      <c r="F926" s="180" t="s">
        <v>91</v>
      </c>
      <c r="G926" s="181"/>
      <c r="H926" s="180" t="s">
        <v>91</v>
      </c>
      <c r="I926" s="182"/>
      <c r="J926" s="181"/>
      <c r="K926" s="183">
        <v>0</v>
      </c>
      <c r="L926" s="184"/>
      <c r="M926" s="185"/>
      <c r="N926" s="183">
        <v>0</v>
      </c>
      <c r="O926" s="184"/>
      <c r="P926" s="185"/>
      <c r="Q926" s="183">
        <v>0</v>
      </c>
      <c r="R926" s="184"/>
      <c r="S926" s="185"/>
      <c r="T926" s="71"/>
      <c r="U926" s="73"/>
      <c r="V926" s="74"/>
      <c r="W926" s="74"/>
      <c r="X926" s="74"/>
      <c r="Y926" s="116"/>
      <c r="Z926" s="117"/>
      <c r="AA926" s="112"/>
      <c r="AB926" s="112"/>
    </row>
    <row r="927" spans="1:28" x14ac:dyDescent="0.25">
      <c r="A927" s="186" t="s">
        <v>85</v>
      </c>
      <c r="B927" s="187"/>
      <c r="C927" s="188"/>
      <c r="D927" s="189"/>
      <c r="E927" s="190"/>
      <c r="F927" s="189"/>
      <c r="G927" s="190"/>
      <c r="H927" s="189"/>
      <c r="I927" s="191"/>
      <c r="J927" s="190"/>
      <c r="K927" s="189"/>
      <c r="L927" s="191"/>
      <c r="M927" s="190"/>
      <c r="N927" s="189"/>
      <c r="O927" s="191"/>
      <c r="P927" s="190"/>
      <c r="Q927" s="189"/>
      <c r="R927" s="191"/>
      <c r="S927" s="190"/>
      <c r="T927" s="71"/>
      <c r="U927" s="73"/>
      <c r="V927" s="74"/>
      <c r="W927" s="74"/>
      <c r="X927" s="78"/>
      <c r="Y927" s="75"/>
      <c r="Z927" s="112"/>
      <c r="AA927" s="112"/>
      <c r="AB927" s="112"/>
    </row>
    <row r="928" spans="1:28" ht="15.75" thickBot="1" x14ac:dyDescent="0.3">
      <c r="A928" s="157" t="s">
        <v>86</v>
      </c>
      <c r="B928" s="140"/>
      <c r="C928" s="154"/>
      <c r="D928" s="192" t="s">
        <v>87</v>
      </c>
      <c r="E928" s="190"/>
      <c r="F928" s="180">
        <v>19</v>
      </c>
      <c r="G928" s="190"/>
      <c r="H928" s="180">
        <v>2</v>
      </c>
      <c r="I928" s="193"/>
      <c r="J928" s="190"/>
      <c r="K928" s="180">
        <v>4</v>
      </c>
      <c r="L928" s="193"/>
      <c r="M928" s="190"/>
      <c r="N928" s="180">
        <v>19</v>
      </c>
      <c r="O928" s="193"/>
      <c r="P928" s="190"/>
      <c r="Q928" s="180">
        <v>25</v>
      </c>
      <c r="R928" s="193"/>
      <c r="S928" s="190"/>
      <c r="T928" s="71">
        <f t="shared" ref="T928" si="100">+Q928/F928</f>
        <v>1.3157894736842106</v>
      </c>
      <c r="U928" s="73">
        <f>+H928+N849</f>
        <v>19</v>
      </c>
      <c r="V928" s="74">
        <f>+N928-U928</f>
        <v>0</v>
      </c>
      <c r="W928" s="74">
        <f>+K928+Q849</f>
        <v>25</v>
      </c>
      <c r="X928" s="74">
        <f>+Q928-W928</f>
        <v>0</v>
      </c>
      <c r="Y928" s="116">
        <f>+W928/F928</f>
        <v>1.3157894736842106</v>
      </c>
      <c r="Z928" s="118">
        <f>+T928-Y928</f>
        <v>0</v>
      </c>
      <c r="AA928" s="119"/>
      <c r="AB928" s="118"/>
    </row>
    <row r="929" spans="1:28" ht="15.75" thickBot="1" x14ac:dyDescent="0.3">
      <c r="A929" s="163" t="s">
        <v>32</v>
      </c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12"/>
      <c r="V929" s="112"/>
      <c r="W929" s="112"/>
      <c r="X929" s="112"/>
      <c r="Y929" s="112"/>
      <c r="Z929" s="112"/>
      <c r="AA929" s="112"/>
      <c r="AB929" s="112"/>
    </row>
    <row r="930" spans="1:28" ht="15.75" thickBot="1" x14ac:dyDescent="0.3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107"/>
      <c r="O930" s="85"/>
      <c r="P930" s="85"/>
      <c r="Q930" s="85"/>
      <c r="R930" s="85"/>
      <c r="S930" s="85"/>
      <c r="T930" s="85"/>
      <c r="U930" s="112"/>
      <c r="V930" s="112"/>
      <c r="W930" s="112"/>
      <c r="X930" s="112"/>
      <c r="Y930" s="112"/>
      <c r="Z930" s="112"/>
      <c r="AA930" s="112"/>
      <c r="AB930" s="112"/>
    </row>
    <row r="931" spans="1:28" ht="15.75" thickBot="1" x14ac:dyDescent="0.3">
      <c r="A931" s="162" t="s">
        <v>33</v>
      </c>
      <c r="B931" s="145"/>
      <c r="C931" s="145"/>
      <c r="D931" s="145"/>
      <c r="E931" s="145"/>
      <c r="F931" s="162" t="s">
        <v>34</v>
      </c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12"/>
      <c r="V931" s="112"/>
      <c r="W931" s="112"/>
      <c r="X931" s="112"/>
      <c r="Y931" s="112"/>
      <c r="Z931" s="112"/>
      <c r="AA931" s="112"/>
      <c r="AB931" s="112"/>
    </row>
    <row r="932" spans="1:28" ht="15.75" thickBot="1" x14ac:dyDescent="0.3">
      <c r="A932" s="145"/>
      <c r="B932" s="145"/>
      <c r="C932" s="145"/>
      <c r="D932" s="145"/>
      <c r="E932" s="145"/>
      <c r="F932" s="162" t="s">
        <v>20</v>
      </c>
      <c r="G932" s="145"/>
      <c r="H932" s="162" t="s">
        <v>18</v>
      </c>
      <c r="I932" s="145"/>
      <c r="J932" s="145"/>
      <c r="K932" s="145"/>
      <c r="L932" s="145"/>
      <c r="M932" s="145"/>
      <c r="N932" s="162" t="s">
        <v>19</v>
      </c>
      <c r="O932" s="145"/>
      <c r="P932" s="145"/>
      <c r="Q932" s="145"/>
      <c r="R932" s="145"/>
      <c r="S932" s="145"/>
      <c r="T932" s="145"/>
      <c r="U932" s="112"/>
      <c r="V932" s="112"/>
      <c r="W932" s="112"/>
      <c r="X932" s="112"/>
      <c r="Y932" s="112"/>
      <c r="Z932" s="112"/>
      <c r="AA932" s="112"/>
      <c r="AB932" s="112"/>
    </row>
    <row r="933" spans="1:28" ht="15.75" thickBot="1" x14ac:dyDescent="0.3">
      <c r="A933" s="145"/>
      <c r="B933" s="145"/>
      <c r="C933" s="145"/>
      <c r="D933" s="145"/>
      <c r="E933" s="145"/>
      <c r="F933" s="145"/>
      <c r="G933" s="145"/>
      <c r="H933" s="162" t="s">
        <v>20</v>
      </c>
      <c r="I933" s="145"/>
      <c r="J933" s="145"/>
      <c r="K933" s="162" t="s">
        <v>35</v>
      </c>
      <c r="L933" s="145"/>
      <c r="M933" s="145"/>
      <c r="N933" s="162" t="s">
        <v>20</v>
      </c>
      <c r="O933" s="145"/>
      <c r="P933" s="145"/>
      <c r="Q933" s="162" t="s">
        <v>35</v>
      </c>
      <c r="R933" s="145"/>
      <c r="S933" s="145"/>
      <c r="T933" s="164" t="s">
        <v>22</v>
      </c>
      <c r="U933" s="233" t="s">
        <v>120</v>
      </c>
      <c r="V933" s="234"/>
      <c r="W933" s="233" t="s">
        <v>124</v>
      </c>
      <c r="X933" s="234"/>
      <c r="Y933" s="233" t="s">
        <v>122</v>
      </c>
      <c r="Z933" s="234"/>
      <c r="AA933" s="112"/>
      <c r="AB933" s="112"/>
    </row>
    <row r="934" spans="1:28" ht="15.75" thickBot="1" x14ac:dyDescent="0.3">
      <c r="A934" s="145"/>
      <c r="B934" s="145"/>
      <c r="C934" s="145"/>
      <c r="D934" s="145"/>
      <c r="E934" s="145"/>
      <c r="F934" s="145"/>
      <c r="G934" s="145"/>
      <c r="H934" s="83" t="s">
        <v>36</v>
      </c>
      <c r="I934" s="83" t="s">
        <v>37</v>
      </c>
      <c r="J934" s="83" t="s">
        <v>38</v>
      </c>
      <c r="K934" s="83" t="s">
        <v>36</v>
      </c>
      <c r="L934" s="83" t="s">
        <v>37</v>
      </c>
      <c r="M934" s="83" t="s">
        <v>38</v>
      </c>
      <c r="N934" s="108" t="s">
        <v>36</v>
      </c>
      <c r="O934" s="83" t="s">
        <v>37</v>
      </c>
      <c r="P934" s="83" t="s">
        <v>38</v>
      </c>
      <c r="Q934" s="83" t="s">
        <v>36</v>
      </c>
      <c r="R934" s="83" t="s">
        <v>37</v>
      </c>
      <c r="S934" s="83" t="s">
        <v>38</v>
      </c>
      <c r="T934" s="145"/>
      <c r="U934" s="233"/>
      <c r="V934" s="234"/>
      <c r="W934" s="233"/>
      <c r="X934" s="234"/>
      <c r="Y934" s="233"/>
      <c r="Z934" s="234"/>
      <c r="AA934" s="112"/>
      <c r="AB934" s="112"/>
    </row>
    <row r="935" spans="1:28" ht="15.75" thickBot="1" x14ac:dyDescent="0.3">
      <c r="A935" s="165" t="s">
        <v>39</v>
      </c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  <c r="U935" s="112"/>
      <c r="V935" s="112"/>
      <c r="W935" s="112"/>
      <c r="X935" s="112"/>
      <c r="Y935" s="112"/>
      <c r="Z935" s="112"/>
      <c r="AA935" s="112"/>
      <c r="AB935" s="112"/>
    </row>
    <row r="936" spans="1:28" ht="15.75" thickBot="1" x14ac:dyDescent="0.3">
      <c r="A936" s="166" t="s">
        <v>23</v>
      </c>
      <c r="B936" s="137"/>
      <c r="C936" s="137"/>
      <c r="D936" s="137"/>
      <c r="E936" s="167"/>
      <c r="F936" s="168"/>
      <c r="G936" s="167"/>
      <c r="H936" s="169"/>
      <c r="I936" s="170"/>
      <c r="J936" s="170"/>
      <c r="K936" s="170"/>
      <c r="L936" s="170"/>
      <c r="M936" s="171"/>
      <c r="N936" s="169"/>
      <c r="O936" s="170"/>
      <c r="P936" s="170"/>
      <c r="Q936" s="170"/>
      <c r="R936" s="170"/>
      <c r="S936" s="171"/>
      <c r="T936" s="172"/>
      <c r="U936" s="112"/>
      <c r="V936" s="112"/>
      <c r="W936" s="112"/>
      <c r="X936" s="112"/>
      <c r="Y936" s="112"/>
      <c r="Z936" s="112"/>
      <c r="AA936" s="112"/>
      <c r="AB936" s="112"/>
    </row>
    <row r="937" spans="1:28" x14ac:dyDescent="0.25">
      <c r="A937" s="173" t="s">
        <v>92</v>
      </c>
      <c r="B937" s="137"/>
      <c r="C937" s="137"/>
      <c r="D937" s="137"/>
      <c r="E937" s="167"/>
      <c r="F937" s="174">
        <v>180500</v>
      </c>
      <c r="G937" s="175"/>
      <c r="H937" s="36">
        <v>19000</v>
      </c>
      <c r="I937" s="10">
        <v>0</v>
      </c>
      <c r="J937" s="27">
        <v>0</v>
      </c>
      <c r="K937" s="10">
        <v>15567.46</v>
      </c>
      <c r="L937" s="10">
        <v>0</v>
      </c>
      <c r="M937" s="10">
        <v>0</v>
      </c>
      <c r="N937" s="98">
        <v>180500</v>
      </c>
      <c r="O937" s="10">
        <v>0</v>
      </c>
      <c r="P937" s="10">
        <v>0</v>
      </c>
      <c r="Q937" s="10">
        <v>114000</v>
      </c>
      <c r="R937" s="10">
        <v>0</v>
      </c>
      <c r="S937" s="30">
        <v>0</v>
      </c>
      <c r="T937" s="127">
        <f>+Q937/F937</f>
        <v>0.63157894736842102</v>
      </c>
      <c r="U937" s="73">
        <f>+H937+N858</f>
        <v>180500</v>
      </c>
      <c r="V937" s="73">
        <f>+N937-U937</f>
        <v>0</v>
      </c>
      <c r="W937" s="73">
        <f>+K937+Q858</f>
        <v>114000</v>
      </c>
      <c r="X937" s="73">
        <f>+Q937-W937</f>
        <v>0</v>
      </c>
      <c r="Y937" s="116">
        <f>+W937/F937</f>
        <v>0.63157894736842102</v>
      </c>
      <c r="Z937" s="118">
        <f>+T937-Y937</f>
        <v>0</v>
      </c>
      <c r="AA937" s="119"/>
      <c r="AB937" s="112"/>
    </row>
    <row r="938" spans="1:28" x14ac:dyDescent="0.25">
      <c r="A938" s="157" t="s">
        <v>40</v>
      </c>
      <c r="B938" s="153"/>
      <c r="C938" s="153"/>
      <c r="D938" s="153"/>
      <c r="E938" s="154"/>
      <c r="F938" s="155">
        <v>15100</v>
      </c>
      <c r="G938" s="156"/>
      <c r="H938" s="87">
        <v>15100</v>
      </c>
      <c r="I938" s="22">
        <v>0</v>
      </c>
      <c r="J938" s="28">
        <v>0</v>
      </c>
      <c r="K938" s="22">
        <v>9500</v>
      </c>
      <c r="L938" s="22">
        <v>0</v>
      </c>
      <c r="M938" s="22">
        <v>0</v>
      </c>
      <c r="N938" s="103">
        <v>15100</v>
      </c>
      <c r="O938" s="22">
        <v>0</v>
      </c>
      <c r="P938" s="22">
        <v>0</v>
      </c>
      <c r="Q938" s="88">
        <v>9500</v>
      </c>
      <c r="R938" s="22">
        <v>0</v>
      </c>
      <c r="S938" s="22">
        <v>0</v>
      </c>
      <c r="T938" s="131">
        <f>+Q938/F938</f>
        <v>0.62913907284768211</v>
      </c>
      <c r="U938" s="73">
        <f t="shared" ref="U938:U940" si="101">+H938+N859</f>
        <v>15100</v>
      </c>
      <c r="V938" s="73">
        <f t="shared" ref="V938:V941" si="102">+N938-U938</f>
        <v>0</v>
      </c>
      <c r="W938" s="73">
        <f t="shared" ref="W938:W940" si="103">+K938+Q859</f>
        <v>9500</v>
      </c>
      <c r="X938" s="73">
        <f t="shared" ref="X938:X941" si="104">+Q938-W938</f>
        <v>0</v>
      </c>
      <c r="Y938" s="116">
        <f t="shared" ref="Y938:Y940" si="105">+W938/F938</f>
        <v>0.62913907284768211</v>
      </c>
      <c r="Z938" s="118">
        <f t="shared" ref="Z938:Z950" si="106">+T938-Y938</f>
        <v>0</v>
      </c>
      <c r="AA938" s="119"/>
      <c r="AB938" s="112"/>
    </row>
    <row r="939" spans="1:28" x14ac:dyDescent="0.25">
      <c r="A939" s="152" t="s">
        <v>43</v>
      </c>
      <c r="B939" s="153"/>
      <c r="C939" s="153"/>
      <c r="D939" s="153"/>
      <c r="E939" s="154"/>
      <c r="F939" s="155">
        <v>50000</v>
      </c>
      <c r="G939" s="156"/>
      <c r="H939" s="34">
        <v>20000</v>
      </c>
      <c r="I939" s="6">
        <v>0</v>
      </c>
      <c r="J939" s="28">
        <v>0</v>
      </c>
      <c r="K939" s="6">
        <v>20000</v>
      </c>
      <c r="L939" s="6">
        <v>0</v>
      </c>
      <c r="M939" s="6">
        <v>0</v>
      </c>
      <c r="N939" s="97">
        <v>50000</v>
      </c>
      <c r="O939" s="6">
        <v>0</v>
      </c>
      <c r="P939" s="6">
        <v>0</v>
      </c>
      <c r="Q939" s="6">
        <v>50000</v>
      </c>
      <c r="R939" s="6">
        <v>0</v>
      </c>
      <c r="S939" s="22">
        <v>0</v>
      </c>
      <c r="T939" s="131">
        <f t="shared" ref="T939:T950" si="107">+Q939/F939</f>
        <v>1</v>
      </c>
      <c r="U939" s="73">
        <f t="shared" si="101"/>
        <v>50000</v>
      </c>
      <c r="V939" s="73">
        <f t="shared" si="102"/>
        <v>0</v>
      </c>
      <c r="W939" s="73">
        <f t="shared" si="103"/>
        <v>50000</v>
      </c>
      <c r="X939" s="73">
        <f t="shared" si="104"/>
        <v>0</v>
      </c>
      <c r="Y939" s="116">
        <f t="shared" si="105"/>
        <v>1</v>
      </c>
      <c r="Z939" s="118">
        <f t="shared" si="106"/>
        <v>0</v>
      </c>
      <c r="AA939" s="119"/>
      <c r="AB939" s="112"/>
    </row>
    <row r="940" spans="1:28" x14ac:dyDescent="0.25">
      <c r="A940" s="152" t="s">
        <v>42</v>
      </c>
      <c r="B940" s="153"/>
      <c r="C940" s="153"/>
      <c r="D940" s="153"/>
      <c r="E940" s="154"/>
      <c r="F940" s="155">
        <v>144660</v>
      </c>
      <c r="G940" s="156"/>
      <c r="H940" s="34">
        <v>18600</v>
      </c>
      <c r="I940" s="6">
        <v>0</v>
      </c>
      <c r="J940" s="28">
        <v>0</v>
      </c>
      <c r="K940" s="6">
        <v>16617</v>
      </c>
      <c r="L940" s="6">
        <v>0</v>
      </c>
      <c r="M940" s="6">
        <v>0</v>
      </c>
      <c r="N940" s="97">
        <v>144660</v>
      </c>
      <c r="O940" s="6">
        <v>0</v>
      </c>
      <c r="P940" s="6">
        <v>0</v>
      </c>
      <c r="Q940" s="6">
        <v>104660</v>
      </c>
      <c r="R940" s="6">
        <v>0</v>
      </c>
      <c r="S940" s="22">
        <v>0</v>
      </c>
      <c r="T940" s="131">
        <f t="shared" si="107"/>
        <v>0.72348956173095536</v>
      </c>
      <c r="U940" s="73">
        <f t="shared" si="101"/>
        <v>144660</v>
      </c>
      <c r="V940" s="73">
        <f t="shared" si="102"/>
        <v>0</v>
      </c>
      <c r="W940" s="73">
        <f t="shared" si="103"/>
        <v>104660</v>
      </c>
      <c r="X940" s="73">
        <f t="shared" si="104"/>
        <v>0</v>
      </c>
      <c r="Y940" s="116">
        <f t="shared" si="105"/>
        <v>0.72348956173095536</v>
      </c>
      <c r="Z940" s="118">
        <f t="shared" si="106"/>
        <v>0</v>
      </c>
      <c r="AA940" s="119"/>
      <c r="AB940" s="112"/>
    </row>
    <row r="941" spans="1:28" s="79" customFormat="1" x14ac:dyDescent="0.25">
      <c r="A941" s="157" t="s">
        <v>117</v>
      </c>
      <c r="B941" s="153"/>
      <c r="C941" s="153"/>
      <c r="D941" s="153"/>
      <c r="E941" s="154"/>
      <c r="F941" s="155">
        <v>0</v>
      </c>
      <c r="G941" s="156"/>
      <c r="H941" s="34">
        <v>0</v>
      </c>
      <c r="I941" s="6">
        <v>0</v>
      </c>
      <c r="J941" s="28">
        <v>0</v>
      </c>
      <c r="K941" s="6">
        <v>116528</v>
      </c>
      <c r="L941" s="6">
        <v>0</v>
      </c>
      <c r="M941" s="6">
        <v>0</v>
      </c>
      <c r="N941" s="97">
        <v>0</v>
      </c>
      <c r="O941" s="6">
        <v>0</v>
      </c>
      <c r="P941" s="6">
        <v>0</v>
      </c>
      <c r="Q941" s="6">
        <v>116528</v>
      </c>
      <c r="R941" s="6">
        <v>0</v>
      </c>
      <c r="S941" s="22">
        <v>0</v>
      </c>
      <c r="T941" s="133">
        <v>1</v>
      </c>
      <c r="U941" s="73">
        <f>+N941</f>
        <v>0</v>
      </c>
      <c r="V941" s="73">
        <f t="shared" si="102"/>
        <v>0</v>
      </c>
      <c r="W941" s="73">
        <f>+Q941</f>
        <v>116528</v>
      </c>
      <c r="X941" s="73">
        <f t="shared" si="104"/>
        <v>0</v>
      </c>
      <c r="Y941" s="116">
        <f>+W941/Q941</f>
        <v>1</v>
      </c>
      <c r="Z941" s="118">
        <f t="shared" si="106"/>
        <v>0</v>
      </c>
      <c r="AA941" s="119"/>
      <c r="AB941" s="112"/>
    </row>
    <row r="942" spans="1:28" x14ac:dyDescent="0.25">
      <c r="A942" s="157" t="s">
        <v>93</v>
      </c>
      <c r="B942" s="153"/>
      <c r="C942" s="153"/>
      <c r="D942" s="153"/>
      <c r="E942" s="154"/>
      <c r="F942" s="155">
        <v>10000</v>
      </c>
      <c r="G942" s="156"/>
      <c r="H942" s="34">
        <v>0</v>
      </c>
      <c r="I942" s="6">
        <v>0</v>
      </c>
      <c r="J942" s="28">
        <v>0</v>
      </c>
      <c r="K942" s="6">
        <v>0</v>
      </c>
      <c r="L942" s="6">
        <v>0</v>
      </c>
      <c r="M942" s="6">
        <v>0</v>
      </c>
      <c r="N942" s="97">
        <v>10000</v>
      </c>
      <c r="O942" s="6">
        <v>0</v>
      </c>
      <c r="P942" s="6">
        <v>0</v>
      </c>
      <c r="Q942" s="6">
        <v>10000</v>
      </c>
      <c r="R942" s="6">
        <v>0</v>
      </c>
      <c r="S942" s="22">
        <v>0</v>
      </c>
      <c r="T942" s="131">
        <f t="shared" si="107"/>
        <v>1</v>
      </c>
      <c r="U942" s="73">
        <f>+H942+N862</f>
        <v>10000</v>
      </c>
      <c r="V942" s="73">
        <f t="shared" ref="V942" si="108">+N942-U942</f>
        <v>0</v>
      </c>
      <c r="W942" s="73">
        <f>+K942+Q862</f>
        <v>10000</v>
      </c>
      <c r="X942" s="73">
        <f t="shared" ref="X942" si="109">+Q942-W942</f>
        <v>0</v>
      </c>
      <c r="Y942" s="116">
        <f t="shared" ref="Y942" si="110">+W942/F942</f>
        <v>1</v>
      </c>
      <c r="Z942" s="118">
        <f t="shared" si="106"/>
        <v>0</v>
      </c>
      <c r="AA942" s="119"/>
      <c r="AB942" s="112"/>
    </row>
    <row r="943" spans="1:28" x14ac:dyDescent="0.25">
      <c r="A943" s="152" t="s">
        <v>94</v>
      </c>
      <c r="B943" s="153"/>
      <c r="C943" s="153"/>
      <c r="D943" s="153"/>
      <c r="E943" s="154"/>
      <c r="F943" s="155">
        <v>2000</v>
      </c>
      <c r="G943" s="156"/>
      <c r="H943" s="34">
        <v>0</v>
      </c>
      <c r="I943" s="6">
        <v>0</v>
      </c>
      <c r="J943" s="28">
        <v>0</v>
      </c>
      <c r="K943" s="6">
        <v>0</v>
      </c>
      <c r="L943" s="6">
        <v>0</v>
      </c>
      <c r="M943" s="6">
        <v>0</v>
      </c>
      <c r="N943" s="97">
        <v>2000</v>
      </c>
      <c r="O943" s="6">
        <v>0</v>
      </c>
      <c r="P943" s="6">
        <v>0</v>
      </c>
      <c r="Q943" s="6">
        <v>2000</v>
      </c>
      <c r="R943" s="6">
        <v>0</v>
      </c>
      <c r="S943" s="22">
        <v>0</v>
      </c>
      <c r="T943" s="131">
        <f t="shared" si="107"/>
        <v>1</v>
      </c>
      <c r="U943" s="73">
        <f t="shared" ref="U943:U948" si="111">+H943+N863</f>
        <v>2000</v>
      </c>
      <c r="V943" s="73">
        <f t="shared" ref="V943:V950" si="112">+N943-U943</f>
        <v>0</v>
      </c>
      <c r="W943" s="73">
        <f t="shared" ref="W943:W948" si="113">+K943+Q863</f>
        <v>2000</v>
      </c>
      <c r="X943" s="73">
        <f t="shared" ref="X943:X950" si="114">+Q943-W943</f>
        <v>0</v>
      </c>
      <c r="Y943" s="116">
        <f t="shared" ref="Y943:Y950" si="115">+W943/F943</f>
        <v>1</v>
      </c>
      <c r="Z943" s="118">
        <f t="shared" si="106"/>
        <v>0</v>
      </c>
      <c r="AA943" s="119"/>
      <c r="AB943" s="112"/>
    </row>
    <row r="944" spans="1:28" x14ac:dyDescent="0.25">
      <c r="A944" s="152" t="s">
        <v>95</v>
      </c>
      <c r="B944" s="153"/>
      <c r="C944" s="153"/>
      <c r="D944" s="153"/>
      <c r="E944" s="154"/>
      <c r="F944" s="155">
        <v>1500</v>
      </c>
      <c r="G944" s="156"/>
      <c r="H944" s="34">
        <v>0</v>
      </c>
      <c r="I944" s="6">
        <v>0</v>
      </c>
      <c r="J944" s="28">
        <v>0</v>
      </c>
      <c r="K944" s="6">
        <v>0</v>
      </c>
      <c r="L944" s="6">
        <v>0</v>
      </c>
      <c r="M944" s="6">
        <v>0</v>
      </c>
      <c r="N944" s="97">
        <v>1500</v>
      </c>
      <c r="O944" s="6">
        <v>0</v>
      </c>
      <c r="P944" s="6">
        <v>0</v>
      </c>
      <c r="Q944" s="6">
        <v>1500</v>
      </c>
      <c r="R944" s="6">
        <v>0</v>
      </c>
      <c r="S944" s="22">
        <v>0</v>
      </c>
      <c r="T944" s="131">
        <f t="shared" si="107"/>
        <v>1</v>
      </c>
      <c r="U944" s="73">
        <f t="shared" si="111"/>
        <v>1500</v>
      </c>
      <c r="V944" s="73">
        <f t="shared" si="112"/>
        <v>0</v>
      </c>
      <c r="W944" s="73">
        <f t="shared" si="113"/>
        <v>1500</v>
      </c>
      <c r="X944" s="73">
        <f t="shared" si="114"/>
        <v>0</v>
      </c>
      <c r="Y944" s="116">
        <f t="shared" si="115"/>
        <v>1</v>
      </c>
      <c r="Z944" s="118">
        <f t="shared" si="106"/>
        <v>0</v>
      </c>
      <c r="AA944" s="119"/>
      <c r="AB944" s="112"/>
    </row>
    <row r="945" spans="1:28" x14ac:dyDescent="0.25">
      <c r="A945" s="152" t="s">
        <v>96</v>
      </c>
      <c r="B945" s="153"/>
      <c r="C945" s="153"/>
      <c r="D945" s="153"/>
      <c r="E945" s="154"/>
      <c r="F945" s="155">
        <v>10000</v>
      </c>
      <c r="G945" s="156"/>
      <c r="H945" s="34">
        <v>5000</v>
      </c>
      <c r="I945" s="6">
        <v>0</v>
      </c>
      <c r="J945" s="28">
        <v>0</v>
      </c>
      <c r="K945" s="6">
        <v>0</v>
      </c>
      <c r="L945" s="6">
        <v>0</v>
      </c>
      <c r="M945" s="6">
        <v>0</v>
      </c>
      <c r="N945" s="97">
        <v>10000</v>
      </c>
      <c r="O945" s="6">
        <v>0</v>
      </c>
      <c r="P945" s="6">
        <v>0</v>
      </c>
      <c r="Q945" s="6">
        <v>6080</v>
      </c>
      <c r="R945" s="6">
        <v>0</v>
      </c>
      <c r="S945" s="22">
        <v>0</v>
      </c>
      <c r="T945" s="131">
        <f t="shared" si="107"/>
        <v>0.60799999999999998</v>
      </c>
      <c r="U945" s="73">
        <f t="shared" si="111"/>
        <v>10000</v>
      </c>
      <c r="V945" s="73">
        <f t="shared" si="112"/>
        <v>0</v>
      </c>
      <c r="W945" s="73">
        <f t="shared" si="113"/>
        <v>6080</v>
      </c>
      <c r="X945" s="73">
        <f t="shared" si="114"/>
        <v>0</v>
      </c>
      <c r="Y945" s="116">
        <f t="shared" si="115"/>
        <v>0.60799999999999998</v>
      </c>
      <c r="Z945" s="118">
        <f t="shared" si="106"/>
        <v>0</v>
      </c>
      <c r="AA945" s="119"/>
      <c r="AB945" s="112"/>
    </row>
    <row r="946" spans="1:28" x14ac:dyDescent="0.25">
      <c r="A946" s="152" t="s">
        <v>88</v>
      </c>
      <c r="B946" s="153"/>
      <c r="C946" s="153"/>
      <c r="D946" s="153"/>
      <c r="E946" s="154"/>
      <c r="F946" s="155">
        <v>23000</v>
      </c>
      <c r="G946" s="156"/>
      <c r="H946" s="34">
        <v>0</v>
      </c>
      <c r="I946" s="6">
        <v>0</v>
      </c>
      <c r="J946" s="28">
        <v>0</v>
      </c>
      <c r="K946" s="6">
        <v>12763.19</v>
      </c>
      <c r="L946" s="6">
        <v>0</v>
      </c>
      <c r="M946" s="6">
        <v>0</v>
      </c>
      <c r="N946" s="97">
        <v>23000</v>
      </c>
      <c r="O946" s="6">
        <v>0</v>
      </c>
      <c r="P946" s="6">
        <v>0</v>
      </c>
      <c r="Q946" s="6">
        <v>23000</v>
      </c>
      <c r="R946" s="6">
        <v>0</v>
      </c>
      <c r="S946" s="22">
        <v>0</v>
      </c>
      <c r="T946" s="131">
        <f t="shared" si="107"/>
        <v>1</v>
      </c>
      <c r="U946" s="73">
        <f t="shared" si="111"/>
        <v>23000</v>
      </c>
      <c r="V946" s="73">
        <f t="shared" si="112"/>
        <v>0</v>
      </c>
      <c r="W946" s="73">
        <f t="shared" si="113"/>
        <v>23000</v>
      </c>
      <c r="X946" s="73">
        <f t="shared" si="114"/>
        <v>0</v>
      </c>
      <c r="Y946" s="116">
        <f t="shared" si="115"/>
        <v>1</v>
      </c>
      <c r="Z946" s="118">
        <f t="shared" si="106"/>
        <v>0</v>
      </c>
      <c r="AA946" s="119"/>
      <c r="AB946" s="112"/>
    </row>
    <row r="947" spans="1:28" x14ac:dyDescent="0.25">
      <c r="A947" s="152" t="s">
        <v>97</v>
      </c>
      <c r="B947" s="153"/>
      <c r="C947" s="153"/>
      <c r="D947" s="153"/>
      <c r="E947" s="154"/>
      <c r="F947" s="155">
        <v>7000</v>
      </c>
      <c r="G947" s="156"/>
      <c r="H947" s="34">
        <v>0</v>
      </c>
      <c r="I947" s="6">
        <v>0</v>
      </c>
      <c r="J947" s="28">
        <v>0</v>
      </c>
      <c r="K947" s="6">
        <v>0</v>
      </c>
      <c r="L947" s="6">
        <v>0</v>
      </c>
      <c r="M947" s="6">
        <v>0</v>
      </c>
      <c r="N947" s="97">
        <v>7000</v>
      </c>
      <c r="O947" s="6">
        <v>0</v>
      </c>
      <c r="P947" s="6">
        <v>0</v>
      </c>
      <c r="Q947" s="6">
        <v>6492</v>
      </c>
      <c r="R947" s="6">
        <v>0</v>
      </c>
      <c r="S947" s="22">
        <v>0</v>
      </c>
      <c r="T947" s="131">
        <f t="shared" si="107"/>
        <v>0.92742857142857138</v>
      </c>
      <c r="U947" s="73">
        <f t="shared" si="111"/>
        <v>7000</v>
      </c>
      <c r="V947" s="73">
        <f t="shared" si="112"/>
        <v>0</v>
      </c>
      <c r="W947" s="73">
        <f t="shared" si="113"/>
        <v>6492</v>
      </c>
      <c r="X947" s="73">
        <f t="shared" si="114"/>
        <v>0</v>
      </c>
      <c r="Y947" s="116">
        <f t="shared" si="115"/>
        <v>0.92742857142857138</v>
      </c>
      <c r="Z947" s="118">
        <f t="shared" si="106"/>
        <v>0</v>
      </c>
      <c r="AA947" s="119"/>
      <c r="AB947" s="112"/>
    </row>
    <row r="948" spans="1:28" x14ac:dyDescent="0.25">
      <c r="A948" s="152" t="s">
        <v>98</v>
      </c>
      <c r="B948" s="153"/>
      <c r="C948" s="153"/>
      <c r="D948" s="153"/>
      <c r="E948" s="154"/>
      <c r="F948" s="155">
        <v>49990</v>
      </c>
      <c r="G948" s="156"/>
      <c r="H948" s="34">
        <v>19500</v>
      </c>
      <c r="I948" s="6">
        <v>0</v>
      </c>
      <c r="J948" s="28">
        <v>0</v>
      </c>
      <c r="K948" s="6">
        <v>25520.45</v>
      </c>
      <c r="L948" s="6">
        <v>0</v>
      </c>
      <c r="M948" s="6">
        <v>0</v>
      </c>
      <c r="N948" s="97">
        <v>49990</v>
      </c>
      <c r="O948" s="6">
        <v>0</v>
      </c>
      <c r="P948" s="6">
        <v>0</v>
      </c>
      <c r="Q948" s="6">
        <v>43864.24</v>
      </c>
      <c r="R948" s="6">
        <v>0</v>
      </c>
      <c r="S948" s="22">
        <v>0</v>
      </c>
      <c r="T948" s="131">
        <f t="shared" si="107"/>
        <v>0.87746029205841169</v>
      </c>
      <c r="U948" s="73">
        <f t="shared" si="111"/>
        <v>49990</v>
      </c>
      <c r="V948" s="73">
        <f t="shared" si="112"/>
        <v>0</v>
      </c>
      <c r="W948" s="73">
        <f t="shared" si="113"/>
        <v>43864.240000000005</v>
      </c>
      <c r="X948" s="73">
        <f t="shared" si="114"/>
        <v>0</v>
      </c>
      <c r="Y948" s="116">
        <f t="shared" si="115"/>
        <v>0.87746029205841181</v>
      </c>
      <c r="Z948" s="118">
        <f t="shared" si="106"/>
        <v>0</v>
      </c>
      <c r="AA948" s="119"/>
      <c r="AB948" s="112"/>
    </row>
    <row r="949" spans="1:28" s="79" customFormat="1" x14ac:dyDescent="0.25">
      <c r="A949" s="157" t="s">
        <v>118</v>
      </c>
      <c r="B949" s="153"/>
      <c r="C949" s="153"/>
      <c r="D949" s="153"/>
      <c r="E949" s="154"/>
      <c r="F949" s="155">
        <v>0</v>
      </c>
      <c r="G949" s="156"/>
      <c r="H949" s="34">
        <v>0</v>
      </c>
      <c r="I949" s="6">
        <v>0</v>
      </c>
      <c r="J949" s="28">
        <v>0</v>
      </c>
      <c r="K949" s="6">
        <v>6125.76</v>
      </c>
      <c r="L949" s="6">
        <v>0</v>
      </c>
      <c r="M949" s="6">
        <v>0</v>
      </c>
      <c r="N949" s="97">
        <v>0</v>
      </c>
      <c r="O949" s="6">
        <v>0</v>
      </c>
      <c r="P949" s="6">
        <v>0</v>
      </c>
      <c r="Q949" s="6">
        <v>6125.76</v>
      </c>
      <c r="R949" s="6">
        <v>0</v>
      </c>
      <c r="S949" s="22">
        <v>0</v>
      </c>
      <c r="T949" s="133">
        <v>1</v>
      </c>
      <c r="U949" s="73">
        <f>+N949</f>
        <v>0</v>
      </c>
      <c r="V949" s="73">
        <f t="shared" si="112"/>
        <v>0</v>
      </c>
      <c r="W949" s="73">
        <f>+Q949</f>
        <v>6125.76</v>
      </c>
      <c r="X949" s="73">
        <f t="shared" si="114"/>
        <v>0</v>
      </c>
      <c r="Y949" s="116">
        <v>1</v>
      </c>
      <c r="Z949" s="118">
        <f t="shared" si="106"/>
        <v>0</v>
      </c>
      <c r="AA949" s="119"/>
      <c r="AB949" s="112"/>
    </row>
    <row r="950" spans="1:28" ht="15.75" thickBot="1" x14ac:dyDescent="0.3">
      <c r="A950" s="157" t="s">
        <v>99</v>
      </c>
      <c r="B950" s="153"/>
      <c r="C950" s="153"/>
      <c r="D950" s="153"/>
      <c r="E950" s="154"/>
      <c r="F950" s="155">
        <v>6250</v>
      </c>
      <c r="G950" s="156"/>
      <c r="H950" s="34">
        <v>0</v>
      </c>
      <c r="I950" s="6">
        <v>0</v>
      </c>
      <c r="J950" s="28">
        <v>0</v>
      </c>
      <c r="K950" s="6">
        <v>0</v>
      </c>
      <c r="L950" s="6">
        <v>0</v>
      </c>
      <c r="M950" s="6">
        <v>0</v>
      </c>
      <c r="N950" s="97">
        <v>6250</v>
      </c>
      <c r="O950" s="6">
        <v>0</v>
      </c>
      <c r="P950" s="6">
        <v>0</v>
      </c>
      <c r="Q950" s="6">
        <v>6250</v>
      </c>
      <c r="R950" s="6">
        <v>0</v>
      </c>
      <c r="S950" s="22">
        <v>0</v>
      </c>
      <c r="T950" s="131">
        <f t="shared" si="107"/>
        <v>1</v>
      </c>
      <c r="U950" s="73">
        <f>+H950+N869</f>
        <v>6250</v>
      </c>
      <c r="V950" s="73">
        <f t="shared" si="112"/>
        <v>0</v>
      </c>
      <c r="W950" s="73">
        <f>+K950+Q869</f>
        <v>6250</v>
      </c>
      <c r="X950" s="73">
        <f t="shared" si="114"/>
        <v>0</v>
      </c>
      <c r="Y950" s="116">
        <f t="shared" si="115"/>
        <v>1</v>
      </c>
      <c r="Z950" s="118">
        <f t="shared" si="106"/>
        <v>0</v>
      </c>
      <c r="AA950" s="119"/>
      <c r="AB950" s="112"/>
    </row>
    <row r="951" spans="1:28" ht="15.75" thickBot="1" x14ac:dyDescent="0.3">
      <c r="A951" s="158" t="s">
        <v>32</v>
      </c>
      <c r="B951" s="159"/>
      <c r="C951" s="159"/>
      <c r="D951" s="159"/>
      <c r="E951" s="160"/>
      <c r="F951" s="161">
        <f>SUM(F937:G950)</f>
        <v>500000</v>
      </c>
      <c r="G951" s="150"/>
      <c r="H951" s="11">
        <f t="shared" ref="H951:Q951" si="116">SUM(H937:H950)</f>
        <v>97200</v>
      </c>
      <c r="I951" s="12">
        <f t="shared" si="116"/>
        <v>0</v>
      </c>
      <c r="J951" s="12">
        <f t="shared" si="116"/>
        <v>0</v>
      </c>
      <c r="K951" s="12">
        <f t="shared" si="116"/>
        <v>222621.86000000002</v>
      </c>
      <c r="L951" s="12">
        <f t="shared" si="116"/>
        <v>0</v>
      </c>
      <c r="M951" s="12">
        <f t="shared" si="116"/>
        <v>0</v>
      </c>
      <c r="N951" s="104">
        <f t="shared" si="116"/>
        <v>500000</v>
      </c>
      <c r="O951" s="12">
        <f t="shared" si="116"/>
        <v>0</v>
      </c>
      <c r="P951" s="12">
        <f t="shared" si="116"/>
        <v>0</v>
      </c>
      <c r="Q951" s="12">
        <f t="shared" si="116"/>
        <v>500000</v>
      </c>
      <c r="R951" s="46">
        <v>0</v>
      </c>
      <c r="S951" s="32">
        <v>0</v>
      </c>
      <c r="T951" s="69">
        <f>+Q951/F951</f>
        <v>1</v>
      </c>
      <c r="U951" s="73">
        <f>+H951+N870</f>
        <v>500000</v>
      </c>
      <c r="V951" s="73">
        <f t="shared" ref="V951" si="117">+N951-U951</f>
        <v>0</v>
      </c>
      <c r="W951" s="73">
        <f>+K951+Q870</f>
        <v>500000</v>
      </c>
      <c r="X951" s="73">
        <f t="shared" ref="X951" si="118">+Q951-W951</f>
        <v>0</v>
      </c>
      <c r="Y951" s="116">
        <f t="shared" ref="Y951" si="119">+W951/F951</f>
        <v>1</v>
      </c>
      <c r="Z951" s="118">
        <f t="shared" ref="Z951" si="120">+T951-Y951</f>
        <v>0</v>
      </c>
      <c r="AA951" s="119"/>
      <c r="AB951" s="112"/>
    </row>
    <row r="952" spans="1:28" ht="15.75" thickBot="1" x14ac:dyDescent="0.3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46"/>
      <c r="L952" s="46"/>
      <c r="M952" s="46"/>
      <c r="N952" s="110"/>
      <c r="O952" s="46"/>
      <c r="P952" s="46"/>
      <c r="Q952" s="46"/>
      <c r="R952" s="85"/>
      <c r="S952" s="85"/>
      <c r="T952" s="85"/>
    </row>
    <row r="953" spans="1:28" ht="15.75" thickBot="1" x14ac:dyDescent="0.3">
      <c r="A953" s="162" t="s">
        <v>44</v>
      </c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V953" s="100"/>
    </row>
    <row r="954" spans="1:28" ht="15.75" thickBot="1" x14ac:dyDescent="0.3">
      <c r="A954" s="145"/>
      <c r="B954" s="145"/>
      <c r="C954" s="162" t="s">
        <v>17</v>
      </c>
      <c r="D954" s="145"/>
      <c r="E954" s="145"/>
      <c r="F954" s="145"/>
      <c r="G954" s="145"/>
      <c r="H954" s="145"/>
      <c r="I954" s="162" t="s">
        <v>45</v>
      </c>
      <c r="J954" s="145"/>
      <c r="K954" s="145"/>
      <c r="L954" s="145"/>
      <c r="M954" s="145"/>
      <c r="N954" s="145"/>
      <c r="O954" s="162" t="s">
        <v>19</v>
      </c>
      <c r="P954" s="145"/>
      <c r="Q954" s="145"/>
      <c r="R954" s="145"/>
      <c r="S954" s="145"/>
      <c r="T954" s="145"/>
      <c r="V954" s="100"/>
    </row>
    <row r="955" spans="1:28" ht="15.75" thickBot="1" x14ac:dyDescent="0.3">
      <c r="A955" s="145"/>
      <c r="B955" s="145"/>
      <c r="C955" s="162" t="s">
        <v>36</v>
      </c>
      <c r="D955" s="145"/>
      <c r="E955" s="162" t="s">
        <v>37</v>
      </c>
      <c r="F955" s="145"/>
      <c r="G955" s="162" t="s">
        <v>38</v>
      </c>
      <c r="H955" s="145"/>
      <c r="I955" s="162" t="s">
        <v>36</v>
      </c>
      <c r="J955" s="145"/>
      <c r="K955" s="162" t="s">
        <v>37</v>
      </c>
      <c r="L955" s="145"/>
      <c r="M955" s="162" t="s">
        <v>38</v>
      </c>
      <c r="N955" s="145"/>
      <c r="O955" s="162" t="s">
        <v>36</v>
      </c>
      <c r="P955" s="145"/>
      <c r="Q955" s="162" t="s">
        <v>37</v>
      </c>
      <c r="R955" s="145"/>
      <c r="S955" s="162" t="s">
        <v>38</v>
      </c>
      <c r="T955" s="145"/>
      <c r="V955" s="100"/>
    </row>
    <row r="956" spans="1:28" ht="15.75" thickBot="1" x14ac:dyDescent="0.3">
      <c r="A956" s="144" t="s">
        <v>46</v>
      </c>
      <c r="B956" s="145"/>
      <c r="C956" s="146">
        <v>500000</v>
      </c>
      <c r="D956" s="145"/>
      <c r="E956" s="146">
        <v>0</v>
      </c>
      <c r="F956" s="145"/>
      <c r="G956" s="146"/>
      <c r="H956" s="145"/>
      <c r="I956" s="146">
        <f>SUM(K951)</f>
        <v>222621.86000000002</v>
      </c>
      <c r="J956" s="145"/>
      <c r="K956" s="146"/>
      <c r="L956" s="145"/>
      <c r="M956" s="146"/>
      <c r="N956" s="145"/>
      <c r="O956" s="146">
        <f>SUM(Q951)</f>
        <v>500000</v>
      </c>
      <c r="P956" s="145"/>
      <c r="Q956" s="147"/>
      <c r="R956" s="145"/>
      <c r="S956" s="146"/>
      <c r="T956" s="145"/>
      <c r="V956" s="100"/>
    </row>
    <row r="957" spans="1:28" ht="15.75" thickBot="1" x14ac:dyDescent="0.3">
      <c r="A957" s="144" t="s">
        <v>47</v>
      </c>
      <c r="B957" s="145"/>
      <c r="C957" s="146">
        <v>0</v>
      </c>
      <c r="D957" s="145"/>
      <c r="E957" s="146">
        <v>0</v>
      </c>
      <c r="F957" s="145"/>
      <c r="G957" s="146"/>
      <c r="H957" s="145"/>
      <c r="I957" s="146">
        <v>0</v>
      </c>
      <c r="J957" s="145"/>
      <c r="K957" s="146"/>
      <c r="L957" s="145"/>
      <c r="M957" s="146"/>
      <c r="N957" s="145"/>
      <c r="O957" s="146">
        <v>0</v>
      </c>
      <c r="P957" s="145"/>
      <c r="Q957" s="146"/>
      <c r="R957" s="145"/>
      <c r="S957" s="146"/>
      <c r="T957" s="145"/>
      <c r="V957" s="100"/>
    </row>
    <row r="958" spans="1:28" ht="15.75" thickBot="1" x14ac:dyDescent="0.3">
      <c r="A958" s="144" t="s">
        <v>32</v>
      </c>
      <c r="B958" s="145"/>
      <c r="C958" s="146">
        <f>SUM(C956,C957)</f>
        <v>500000</v>
      </c>
      <c r="D958" s="145"/>
      <c r="E958" s="79"/>
      <c r="F958" s="79"/>
      <c r="G958" s="146"/>
      <c r="H958" s="145"/>
      <c r="I958" s="146">
        <f>SUM(I956,I957)</f>
        <v>222621.86000000002</v>
      </c>
      <c r="J958" s="145"/>
      <c r="K958" s="147"/>
      <c r="L958" s="145"/>
      <c r="M958" s="146"/>
      <c r="N958" s="145"/>
      <c r="O958" s="146">
        <f>SUM(O956,O957)</f>
        <v>500000</v>
      </c>
      <c r="P958" s="145"/>
      <c r="Q958" s="147"/>
      <c r="R958" s="145"/>
      <c r="S958" s="146"/>
      <c r="T958" s="145"/>
      <c r="V958" s="100"/>
    </row>
    <row r="959" spans="1:28" ht="15.75" thickBot="1" x14ac:dyDescent="0.3">
      <c r="A959" s="85"/>
      <c r="B959" s="85"/>
      <c r="C959" s="85"/>
      <c r="D959" s="85"/>
      <c r="E959" s="81"/>
      <c r="F959" s="81"/>
      <c r="G959" s="81"/>
      <c r="H959" s="81"/>
      <c r="I959" s="81"/>
      <c r="J959" s="81"/>
      <c r="K959" s="81"/>
      <c r="L959" s="81"/>
      <c r="M959" s="81"/>
      <c r="N959" s="109"/>
      <c r="O959" s="81"/>
      <c r="P959" s="81"/>
      <c r="Q959" s="81"/>
      <c r="R959" s="81"/>
      <c r="S959" s="81"/>
      <c r="T959" s="81"/>
      <c r="V959" s="100"/>
    </row>
    <row r="960" spans="1:28" ht="15.75" thickBot="1" x14ac:dyDescent="0.3">
      <c r="A960" s="148" t="s">
        <v>48</v>
      </c>
      <c r="B960" s="149"/>
      <c r="C960" s="149"/>
      <c r="D960" s="150"/>
      <c r="E960" s="25"/>
      <c r="F960" s="80"/>
      <c r="G960" s="80"/>
      <c r="H960" s="80"/>
      <c r="I960" s="80"/>
      <c r="J960" s="80"/>
      <c r="K960" s="80"/>
      <c r="L960" s="80"/>
      <c r="M960" s="80"/>
      <c r="N960" s="106"/>
      <c r="O960" s="80"/>
      <c r="P960" s="80"/>
      <c r="Q960" s="80"/>
      <c r="R960" s="80"/>
      <c r="S960" s="80"/>
      <c r="T960" s="80"/>
      <c r="V960" s="100"/>
    </row>
    <row r="961" spans="1:22" ht="15.75" thickBot="1" x14ac:dyDescent="0.3">
      <c r="A961" s="151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  <c r="V961" s="100"/>
    </row>
    <row r="962" spans="1:22" x14ac:dyDescent="0.2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109"/>
      <c r="O962" s="81"/>
      <c r="P962" s="81"/>
      <c r="Q962" s="81"/>
      <c r="R962" s="81"/>
      <c r="S962" s="81"/>
      <c r="T962" s="81"/>
      <c r="V962" s="100"/>
    </row>
    <row r="963" spans="1:22" x14ac:dyDescent="0.25">
      <c r="A963" s="139" t="s">
        <v>49</v>
      </c>
      <c r="B963" s="140"/>
      <c r="C963" s="140"/>
      <c r="D963" s="140"/>
      <c r="E963" s="140"/>
      <c r="F963" s="140"/>
      <c r="G963" s="79"/>
      <c r="H963" s="79"/>
      <c r="I963" s="139" t="s">
        <v>50</v>
      </c>
      <c r="J963" s="140"/>
      <c r="K963" s="140"/>
      <c r="L963" s="140"/>
      <c r="M963" s="140"/>
      <c r="N963" s="140"/>
      <c r="O963" s="79"/>
      <c r="P963" s="79"/>
      <c r="Q963" s="139" t="s">
        <v>51</v>
      </c>
      <c r="R963" s="140"/>
      <c r="S963" s="140"/>
      <c r="T963" s="140"/>
      <c r="V963" s="100"/>
    </row>
    <row r="964" spans="1:22" x14ac:dyDescent="0.25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O964" s="79"/>
      <c r="P964" s="79"/>
      <c r="Q964" s="79"/>
      <c r="R964" s="79"/>
      <c r="S964" s="79"/>
      <c r="T964" s="79"/>
      <c r="V964" s="100"/>
    </row>
    <row r="965" spans="1:22" x14ac:dyDescent="0.25">
      <c r="A965" s="141"/>
      <c r="B965" s="140"/>
      <c r="C965" s="140"/>
      <c r="D965" s="140"/>
      <c r="E965" s="140"/>
      <c r="F965" s="140"/>
      <c r="G965" s="79"/>
      <c r="H965" s="79"/>
      <c r="I965" s="143"/>
      <c r="J965" s="140"/>
      <c r="K965" s="140"/>
      <c r="L965" s="140"/>
      <c r="M965" s="140"/>
      <c r="N965" s="140"/>
      <c r="O965" s="79"/>
      <c r="P965" s="79"/>
      <c r="Q965" s="143"/>
      <c r="R965" s="140"/>
      <c r="S965" s="140"/>
      <c r="T965" s="140"/>
      <c r="V965" s="100"/>
    </row>
    <row r="966" spans="1:22" x14ac:dyDescent="0.25">
      <c r="A966" s="140"/>
      <c r="B966" s="140"/>
      <c r="C966" s="140"/>
      <c r="D966" s="140"/>
      <c r="E966" s="140"/>
      <c r="F966" s="140"/>
      <c r="G966" s="79"/>
      <c r="H966" s="79"/>
      <c r="I966" s="140"/>
      <c r="J966" s="140"/>
      <c r="K966" s="140"/>
      <c r="L966" s="140"/>
      <c r="M966" s="140"/>
      <c r="N966" s="140"/>
      <c r="O966" s="79"/>
      <c r="P966" s="79"/>
      <c r="Q966" s="140"/>
      <c r="R966" s="140"/>
      <c r="S966" s="140"/>
      <c r="T966" s="140"/>
      <c r="V966" s="100"/>
    </row>
    <row r="967" spans="1:22" x14ac:dyDescent="0.25">
      <c r="A967" s="140"/>
      <c r="B967" s="140"/>
      <c r="C967" s="140"/>
      <c r="D967" s="140"/>
      <c r="E967" s="140"/>
      <c r="F967" s="140"/>
      <c r="G967" s="79"/>
      <c r="H967" s="79"/>
      <c r="I967" s="140"/>
      <c r="J967" s="140"/>
      <c r="K967" s="140"/>
      <c r="L967" s="140"/>
      <c r="M967" s="140"/>
      <c r="N967" s="140"/>
      <c r="O967" s="79"/>
      <c r="P967" s="79"/>
      <c r="Q967" s="140"/>
      <c r="R967" s="140"/>
      <c r="S967" s="140"/>
      <c r="T967" s="140"/>
      <c r="V967" s="73"/>
    </row>
    <row r="968" spans="1:22" ht="15.75" thickBot="1" x14ac:dyDescent="0.3">
      <c r="A968" s="142"/>
      <c r="B968" s="142"/>
      <c r="C968" s="142"/>
      <c r="D968" s="142"/>
      <c r="E968" s="142"/>
      <c r="F968" s="142"/>
      <c r="G968" s="79"/>
      <c r="H968" s="79"/>
      <c r="I968" s="142"/>
      <c r="J968" s="142"/>
      <c r="K968" s="142"/>
      <c r="L968" s="142"/>
      <c r="M968" s="142"/>
      <c r="N968" s="142"/>
      <c r="O968" s="79"/>
      <c r="P968" s="79"/>
      <c r="Q968" s="142"/>
      <c r="R968" s="142"/>
      <c r="S968" s="142"/>
      <c r="T968" s="142"/>
    </row>
    <row r="969" spans="1:22" x14ac:dyDescent="0.25">
      <c r="A969" s="136" t="s">
        <v>90</v>
      </c>
      <c r="B969" s="137"/>
      <c r="C969" s="137"/>
      <c r="D969" s="137"/>
      <c r="E969" s="137"/>
      <c r="F969" s="137"/>
      <c r="G969" s="79"/>
      <c r="H969" s="79"/>
      <c r="I969" s="138" t="s">
        <v>57</v>
      </c>
      <c r="J969" s="137"/>
      <c r="K969" s="137"/>
      <c r="L969" s="137"/>
      <c r="M969" s="137"/>
      <c r="N969" s="137"/>
      <c r="O969" s="79"/>
      <c r="P969" s="79"/>
      <c r="Q969" s="138" t="s">
        <v>113</v>
      </c>
      <c r="R969" s="137"/>
      <c r="S969" s="137"/>
      <c r="T969" s="137"/>
    </row>
    <row r="970" spans="1:22" x14ac:dyDescent="0.25">
      <c r="A970" s="135" t="s">
        <v>41</v>
      </c>
      <c r="B970" s="135"/>
      <c r="C970" s="135"/>
      <c r="D970" s="135"/>
      <c r="E970" s="135"/>
      <c r="F970" s="135"/>
      <c r="G970" s="79"/>
      <c r="H970" s="79"/>
      <c r="I970" s="135" t="s">
        <v>59</v>
      </c>
      <c r="J970" s="135"/>
      <c r="K970" s="135"/>
      <c r="L970" s="135"/>
      <c r="M970" s="135"/>
      <c r="N970" s="135"/>
      <c r="O970" s="79"/>
      <c r="P970" s="79"/>
      <c r="Q970" s="135" t="s">
        <v>60</v>
      </c>
      <c r="R970" s="135"/>
      <c r="S970" s="135"/>
      <c r="T970" s="135"/>
    </row>
    <row r="971" spans="1:22" x14ac:dyDescent="0.25">
      <c r="A971" s="79"/>
      <c r="B971" s="79"/>
      <c r="C971" s="79"/>
      <c r="D971" s="79"/>
      <c r="E971" s="79"/>
      <c r="F971" s="79"/>
      <c r="G971" s="79"/>
      <c r="H971" s="79"/>
      <c r="I971" s="135" t="s">
        <v>61</v>
      </c>
      <c r="J971" s="135"/>
      <c r="K971" s="135"/>
      <c r="L971" s="135"/>
      <c r="M971" s="135"/>
      <c r="N971" s="135"/>
      <c r="O971" s="79"/>
      <c r="P971" s="79"/>
      <c r="Q971" s="135" t="s">
        <v>61</v>
      </c>
      <c r="R971" s="135"/>
      <c r="S971" s="135"/>
      <c r="T971" s="135"/>
    </row>
    <row r="972" spans="1:22" x14ac:dyDescent="0.25">
      <c r="A972" s="79"/>
      <c r="B972" s="79"/>
      <c r="C972" s="79"/>
      <c r="D972" s="79"/>
      <c r="E972" s="79"/>
      <c r="F972" s="79"/>
      <c r="G972" s="79"/>
      <c r="H972" s="79"/>
      <c r="I972" s="139" t="s">
        <v>52</v>
      </c>
      <c r="J972" s="140"/>
      <c r="K972" s="140"/>
      <c r="L972" s="140"/>
      <c r="M972" s="140"/>
      <c r="N972" s="140"/>
      <c r="O972" s="79"/>
      <c r="P972" s="79"/>
      <c r="Q972" s="79"/>
      <c r="R972" s="79"/>
      <c r="S972" s="79"/>
      <c r="T972" s="79"/>
    </row>
    <row r="973" spans="1:22" x14ac:dyDescent="0.25">
      <c r="A973" s="139" t="s">
        <v>53</v>
      </c>
      <c r="B973" s="140"/>
      <c r="C973" s="140"/>
      <c r="D973" s="140"/>
      <c r="E973" s="140"/>
      <c r="F973" s="140"/>
      <c r="G973" s="79"/>
      <c r="H973" s="79"/>
      <c r="I973" s="139" t="s">
        <v>54</v>
      </c>
      <c r="J973" s="140"/>
      <c r="K973" s="140"/>
      <c r="L973" s="140"/>
      <c r="M973" s="140"/>
      <c r="N973" s="140"/>
      <c r="O973" s="79"/>
      <c r="P973" s="79"/>
      <c r="Q973" s="139" t="s">
        <v>55</v>
      </c>
      <c r="R973" s="140"/>
      <c r="S973" s="140"/>
      <c r="T973" s="140"/>
    </row>
    <row r="974" spans="1:22" x14ac:dyDescent="0.25">
      <c r="A974" s="141"/>
      <c r="B974" s="140"/>
      <c r="C974" s="140"/>
      <c r="D974" s="140"/>
      <c r="E974" s="140"/>
      <c r="F974" s="140"/>
      <c r="G974" s="79"/>
      <c r="H974" s="79"/>
      <c r="I974" s="143"/>
      <c r="J974" s="140"/>
      <c r="K974" s="140"/>
      <c r="L974" s="140"/>
      <c r="M974" s="140"/>
      <c r="N974" s="140"/>
      <c r="O974" s="79"/>
      <c r="P974" s="79"/>
      <c r="Q974" s="143"/>
      <c r="R974" s="140"/>
      <c r="S974" s="140"/>
      <c r="T974" s="140"/>
    </row>
    <row r="975" spans="1:22" x14ac:dyDescent="0.25">
      <c r="A975" s="140"/>
      <c r="B975" s="140"/>
      <c r="C975" s="140"/>
      <c r="D975" s="140"/>
      <c r="E975" s="140"/>
      <c r="F975" s="140"/>
      <c r="G975" s="79"/>
      <c r="H975" s="79"/>
      <c r="I975" s="140"/>
      <c r="J975" s="140"/>
      <c r="K975" s="140"/>
      <c r="L975" s="140"/>
      <c r="M975" s="140"/>
      <c r="N975" s="140"/>
      <c r="O975" s="79"/>
      <c r="P975" s="79"/>
      <c r="Q975" s="140"/>
      <c r="R975" s="140"/>
      <c r="S975" s="140"/>
      <c r="T975" s="140"/>
    </row>
    <row r="976" spans="1:22" x14ac:dyDescent="0.25">
      <c r="A976" s="140"/>
      <c r="B976" s="140"/>
      <c r="C976" s="140"/>
      <c r="D976" s="140"/>
      <c r="E976" s="140"/>
      <c r="F976" s="140"/>
      <c r="G976" s="79"/>
      <c r="H976" s="79"/>
      <c r="I976" s="140"/>
      <c r="J976" s="140"/>
      <c r="K976" s="140"/>
      <c r="L976" s="140"/>
      <c r="M976" s="140"/>
      <c r="N976" s="140"/>
      <c r="O976" s="79"/>
      <c r="P976" s="79"/>
      <c r="Q976" s="140"/>
      <c r="R976" s="140"/>
      <c r="S976" s="140"/>
      <c r="T976" s="140"/>
    </row>
    <row r="977" spans="1:20" ht="15.75" thickBot="1" x14ac:dyDescent="0.3">
      <c r="A977" s="142"/>
      <c r="B977" s="142"/>
      <c r="C977" s="142"/>
      <c r="D977" s="142"/>
      <c r="E977" s="142"/>
      <c r="F977" s="142"/>
      <c r="G977" s="79"/>
      <c r="H977" s="79"/>
      <c r="I977" s="142"/>
      <c r="J977" s="142"/>
      <c r="K977" s="142"/>
      <c r="L977" s="142"/>
      <c r="M977" s="142"/>
      <c r="N977" s="142"/>
      <c r="O977" s="79"/>
      <c r="P977" s="79"/>
      <c r="Q977" s="142"/>
      <c r="R977" s="142"/>
      <c r="S977" s="142"/>
      <c r="T977" s="142"/>
    </row>
    <row r="978" spans="1:20" x14ac:dyDescent="0.25">
      <c r="A978" s="136" t="s">
        <v>62</v>
      </c>
      <c r="B978" s="137"/>
      <c r="C978" s="137"/>
      <c r="D978" s="137"/>
      <c r="E978" s="137"/>
      <c r="F978" s="137"/>
      <c r="G978" s="79"/>
      <c r="H978" s="79"/>
      <c r="I978" s="136" t="s">
        <v>63</v>
      </c>
      <c r="J978" s="137"/>
      <c r="K978" s="137"/>
      <c r="L978" s="137"/>
      <c r="M978" s="137"/>
      <c r="N978" s="137"/>
      <c r="O978" s="79"/>
      <c r="P978" s="79"/>
      <c r="Q978" s="136" t="s">
        <v>64</v>
      </c>
      <c r="R978" s="137"/>
      <c r="S978" s="137"/>
      <c r="T978" s="137"/>
    </row>
    <row r="979" spans="1:20" x14ac:dyDescent="0.25">
      <c r="A979" s="135" t="s">
        <v>65</v>
      </c>
      <c r="B979" s="135"/>
      <c r="C979" s="135"/>
      <c r="D979" s="135"/>
      <c r="E979" s="135"/>
      <c r="F979" s="135"/>
      <c r="G979" s="79"/>
      <c r="H979" s="79"/>
      <c r="I979" s="135" t="s">
        <v>66</v>
      </c>
      <c r="J979" s="135"/>
      <c r="K979" s="135"/>
      <c r="L979" s="135"/>
      <c r="M979" s="135"/>
      <c r="N979" s="135"/>
      <c r="O979" s="79"/>
      <c r="P979" s="79"/>
      <c r="Q979" s="135" t="s">
        <v>67</v>
      </c>
      <c r="R979" s="135"/>
      <c r="S979" s="135"/>
      <c r="T979" s="135"/>
    </row>
    <row r="980" spans="1:20" x14ac:dyDescent="0.25">
      <c r="A980" s="135" t="s">
        <v>68</v>
      </c>
      <c r="B980" s="135"/>
      <c r="C980" s="135"/>
      <c r="D980" s="135"/>
      <c r="E980" s="135"/>
      <c r="F980" s="135"/>
      <c r="G980" s="79"/>
      <c r="H980" s="79"/>
      <c r="I980" s="135" t="s">
        <v>69</v>
      </c>
      <c r="J980" s="135"/>
      <c r="K980" s="135"/>
      <c r="L980" s="135"/>
      <c r="M980" s="135"/>
      <c r="N980" s="135"/>
      <c r="O980" s="79"/>
      <c r="P980" s="79"/>
      <c r="Q980" s="135" t="s">
        <v>70</v>
      </c>
      <c r="R980" s="135"/>
      <c r="S980" s="135"/>
      <c r="T980" s="135"/>
    </row>
  </sheetData>
  <mergeCells count="2726">
    <mergeCell ref="A251:T251"/>
    <mergeCell ref="U917:V918"/>
    <mergeCell ref="W917:X918"/>
    <mergeCell ref="Y917:Z918"/>
    <mergeCell ref="U933:V934"/>
    <mergeCell ref="W933:X934"/>
    <mergeCell ref="Y933:Z934"/>
    <mergeCell ref="U675:V676"/>
    <mergeCell ref="W675:X676"/>
    <mergeCell ref="Y675:Z676"/>
    <mergeCell ref="U691:V692"/>
    <mergeCell ref="W691:X692"/>
    <mergeCell ref="Y691:Z692"/>
    <mergeCell ref="U758:V759"/>
    <mergeCell ref="W758:X759"/>
    <mergeCell ref="Y758:Z759"/>
    <mergeCell ref="U774:V775"/>
    <mergeCell ref="W774:X775"/>
    <mergeCell ref="Y774:Z775"/>
    <mergeCell ref="U838:V839"/>
    <mergeCell ref="W838:X839"/>
    <mergeCell ref="Y838:Z839"/>
    <mergeCell ref="U854:V855"/>
    <mergeCell ref="W854:X855"/>
    <mergeCell ref="Y854:Z855"/>
    <mergeCell ref="U428:V429"/>
    <mergeCell ref="W428:X429"/>
    <mergeCell ref="Y428:Z429"/>
    <mergeCell ref="U444:V445"/>
    <mergeCell ref="W444:X445"/>
    <mergeCell ref="Y444:Z445"/>
    <mergeCell ref="U511:V512"/>
    <mergeCell ref="W511:X512"/>
    <mergeCell ref="Y511:Z512"/>
    <mergeCell ref="U527:V528"/>
    <mergeCell ref="W527:X528"/>
    <mergeCell ref="Y527:Z528"/>
    <mergeCell ref="U593:V594"/>
    <mergeCell ref="W593:X594"/>
    <mergeCell ref="Y593:Z594"/>
    <mergeCell ref="U609:V610"/>
    <mergeCell ref="W609:X610"/>
    <mergeCell ref="Y609:Z610"/>
    <mergeCell ref="U182:V183"/>
    <mergeCell ref="W182:X183"/>
    <mergeCell ref="Y182:Z183"/>
    <mergeCell ref="U198:V199"/>
    <mergeCell ref="W198:X199"/>
    <mergeCell ref="Y198:Z199"/>
    <mergeCell ref="U264:V265"/>
    <mergeCell ref="W264:X265"/>
    <mergeCell ref="Y264:Z265"/>
    <mergeCell ref="U280:V281"/>
    <mergeCell ref="W280:X281"/>
    <mergeCell ref="Y280:Z281"/>
    <mergeCell ref="U346:V347"/>
    <mergeCell ref="W346:X347"/>
    <mergeCell ref="Y346:Z347"/>
    <mergeCell ref="U362:V363"/>
    <mergeCell ref="W362:X363"/>
    <mergeCell ref="Y362:Z363"/>
    <mergeCell ref="U17:V18"/>
    <mergeCell ref="W17:X18"/>
    <mergeCell ref="Y17:Z18"/>
    <mergeCell ref="U33:V34"/>
    <mergeCell ref="W33:X34"/>
    <mergeCell ref="Y33:Z34"/>
    <mergeCell ref="U100:V101"/>
    <mergeCell ref="W100:X101"/>
    <mergeCell ref="Y100:Z101"/>
    <mergeCell ref="U116:V117"/>
    <mergeCell ref="W116:X117"/>
    <mergeCell ref="Y116:Z117"/>
    <mergeCell ref="A979:F979"/>
    <mergeCell ref="I979:N979"/>
    <mergeCell ref="Q979:T979"/>
    <mergeCell ref="A980:F980"/>
    <mergeCell ref="I980:N980"/>
    <mergeCell ref="Q980:T980"/>
    <mergeCell ref="A941:E941"/>
    <mergeCell ref="F941:G941"/>
    <mergeCell ref="A949:E949"/>
    <mergeCell ref="F949:G949"/>
    <mergeCell ref="A969:F969"/>
    <mergeCell ref="I969:N969"/>
    <mergeCell ref="Q969:T969"/>
    <mergeCell ref="A970:F970"/>
    <mergeCell ref="I970:N970"/>
    <mergeCell ref="Q970:T970"/>
    <mergeCell ref="I971:N971"/>
    <mergeCell ref="Q971:T971"/>
    <mergeCell ref="I972:N972"/>
    <mergeCell ref="A973:F973"/>
    <mergeCell ref="I973:N973"/>
    <mergeCell ref="Q973:T973"/>
    <mergeCell ref="A974:F977"/>
    <mergeCell ref="I974:N977"/>
    <mergeCell ref="Q974:T977"/>
    <mergeCell ref="A978:F978"/>
    <mergeCell ref="I978:N978"/>
    <mergeCell ref="Q978:T978"/>
    <mergeCell ref="A958:B958"/>
    <mergeCell ref="C958:D958"/>
    <mergeCell ref="G958:H958"/>
    <mergeCell ref="I958:J958"/>
    <mergeCell ref="K958:L958"/>
    <mergeCell ref="M958:N958"/>
    <mergeCell ref="O958:P958"/>
    <mergeCell ref="Q958:R958"/>
    <mergeCell ref="S958:T958"/>
    <mergeCell ref="A960:D960"/>
    <mergeCell ref="A961:T961"/>
    <mergeCell ref="A963:F963"/>
    <mergeCell ref="I963:N963"/>
    <mergeCell ref="Q963:T963"/>
    <mergeCell ref="A965:F968"/>
    <mergeCell ref="I965:N968"/>
    <mergeCell ref="Q965:T968"/>
    <mergeCell ref="A956:B956"/>
    <mergeCell ref="C956:D956"/>
    <mergeCell ref="E956:F956"/>
    <mergeCell ref="G956:H956"/>
    <mergeCell ref="I956:J956"/>
    <mergeCell ref="K956:L956"/>
    <mergeCell ref="M956:N956"/>
    <mergeCell ref="O956:P956"/>
    <mergeCell ref="Q956:R956"/>
    <mergeCell ref="S956:T956"/>
    <mergeCell ref="A957:B957"/>
    <mergeCell ref="C957:D957"/>
    <mergeCell ref="E957:F957"/>
    <mergeCell ref="G957:H957"/>
    <mergeCell ref="I957:J957"/>
    <mergeCell ref="K957:L957"/>
    <mergeCell ref="M957:N957"/>
    <mergeCell ref="O957:P957"/>
    <mergeCell ref="Q957:R957"/>
    <mergeCell ref="S957:T957"/>
    <mergeCell ref="A948:E948"/>
    <mergeCell ref="F948:G948"/>
    <mergeCell ref="A950:E950"/>
    <mergeCell ref="F950:G950"/>
    <mergeCell ref="A951:E951"/>
    <mergeCell ref="F951:G951"/>
    <mergeCell ref="A953:T953"/>
    <mergeCell ref="A954:B955"/>
    <mergeCell ref="C954:H954"/>
    <mergeCell ref="I954:N954"/>
    <mergeCell ref="O954:T954"/>
    <mergeCell ref="C955:D955"/>
    <mergeCell ref="E955:F955"/>
    <mergeCell ref="G955:H955"/>
    <mergeCell ref="I955:J955"/>
    <mergeCell ref="K955:L955"/>
    <mergeCell ref="M955:N955"/>
    <mergeCell ref="O955:P955"/>
    <mergeCell ref="Q955:R955"/>
    <mergeCell ref="S955:T955"/>
    <mergeCell ref="A938:E938"/>
    <mergeCell ref="F938:G938"/>
    <mergeCell ref="A939:E939"/>
    <mergeCell ref="F939:G939"/>
    <mergeCell ref="A940:E940"/>
    <mergeCell ref="F940:G940"/>
    <mergeCell ref="A942:E942"/>
    <mergeCell ref="F942:G942"/>
    <mergeCell ref="A943:E943"/>
    <mergeCell ref="F943:G943"/>
    <mergeCell ref="A944:E944"/>
    <mergeCell ref="F944:G944"/>
    <mergeCell ref="A945:E945"/>
    <mergeCell ref="F945:G945"/>
    <mergeCell ref="A946:E946"/>
    <mergeCell ref="F946:G946"/>
    <mergeCell ref="A947:E947"/>
    <mergeCell ref="F947:G947"/>
    <mergeCell ref="A929:E929"/>
    <mergeCell ref="F929:M929"/>
    <mergeCell ref="N929:T929"/>
    <mergeCell ref="A931:E934"/>
    <mergeCell ref="F931:T931"/>
    <mergeCell ref="F932:G934"/>
    <mergeCell ref="H932:M932"/>
    <mergeCell ref="N932:T932"/>
    <mergeCell ref="H933:J933"/>
    <mergeCell ref="K933:M933"/>
    <mergeCell ref="N933:P933"/>
    <mergeCell ref="Q933:S933"/>
    <mergeCell ref="T933:T934"/>
    <mergeCell ref="A935:T935"/>
    <mergeCell ref="A936:T936"/>
    <mergeCell ref="A937:E937"/>
    <mergeCell ref="F937:G937"/>
    <mergeCell ref="A926:C926"/>
    <mergeCell ref="D926:E926"/>
    <mergeCell ref="F926:G926"/>
    <mergeCell ref="H926:J926"/>
    <mergeCell ref="K926:M926"/>
    <mergeCell ref="N926:P926"/>
    <mergeCell ref="Q926:S926"/>
    <mergeCell ref="A927:C927"/>
    <mergeCell ref="D927:E927"/>
    <mergeCell ref="F927:G927"/>
    <mergeCell ref="H927:J927"/>
    <mergeCell ref="K927:M927"/>
    <mergeCell ref="N927:P927"/>
    <mergeCell ref="Q927:S927"/>
    <mergeCell ref="A928:C928"/>
    <mergeCell ref="D928:E928"/>
    <mergeCell ref="F928:G928"/>
    <mergeCell ref="H928:J928"/>
    <mergeCell ref="K928:M928"/>
    <mergeCell ref="N928:P928"/>
    <mergeCell ref="Q928:S928"/>
    <mergeCell ref="A923:C923"/>
    <mergeCell ref="D923:E923"/>
    <mergeCell ref="F923:G923"/>
    <mergeCell ref="H923:J923"/>
    <mergeCell ref="K923:M923"/>
    <mergeCell ref="N923:P923"/>
    <mergeCell ref="Q923:S923"/>
    <mergeCell ref="A924:C924"/>
    <mergeCell ref="D924:E924"/>
    <mergeCell ref="F924:G924"/>
    <mergeCell ref="H924:J924"/>
    <mergeCell ref="K924:M924"/>
    <mergeCell ref="N924:P924"/>
    <mergeCell ref="Q924:S924"/>
    <mergeCell ref="A925:C925"/>
    <mergeCell ref="D925:E925"/>
    <mergeCell ref="F925:G925"/>
    <mergeCell ref="H925:J925"/>
    <mergeCell ref="K925:M925"/>
    <mergeCell ref="N925:P925"/>
    <mergeCell ref="Q925:S925"/>
    <mergeCell ref="A920:C920"/>
    <mergeCell ref="D920:E920"/>
    <mergeCell ref="F920:G920"/>
    <mergeCell ref="H920:J920"/>
    <mergeCell ref="K920:M920"/>
    <mergeCell ref="N920:P920"/>
    <mergeCell ref="Q920:S920"/>
    <mergeCell ref="A921:C921"/>
    <mergeCell ref="D921:E921"/>
    <mergeCell ref="F921:G921"/>
    <mergeCell ref="H921:J921"/>
    <mergeCell ref="K921:M921"/>
    <mergeCell ref="N921:P921"/>
    <mergeCell ref="Q921:S921"/>
    <mergeCell ref="A922:C922"/>
    <mergeCell ref="D922:E922"/>
    <mergeCell ref="F922:G922"/>
    <mergeCell ref="H922:J922"/>
    <mergeCell ref="K922:M922"/>
    <mergeCell ref="N922:P922"/>
    <mergeCell ref="Q922:S922"/>
    <mergeCell ref="A912:E912"/>
    <mergeCell ref="F912:T912"/>
    <mergeCell ref="A913:E913"/>
    <mergeCell ref="F913:T913"/>
    <mergeCell ref="A915:C918"/>
    <mergeCell ref="D915:E918"/>
    <mergeCell ref="F915:T915"/>
    <mergeCell ref="F916:G918"/>
    <mergeCell ref="H916:M916"/>
    <mergeCell ref="N916:T916"/>
    <mergeCell ref="H917:J918"/>
    <mergeCell ref="K917:M918"/>
    <mergeCell ref="N917:P918"/>
    <mergeCell ref="Q917:S918"/>
    <mergeCell ref="T917:T918"/>
    <mergeCell ref="A919:C919"/>
    <mergeCell ref="D919:E919"/>
    <mergeCell ref="F919:G919"/>
    <mergeCell ref="H919:J919"/>
    <mergeCell ref="K919:M919"/>
    <mergeCell ref="N919:P919"/>
    <mergeCell ref="Q919:S919"/>
    <mergeCell ref="A903:T903"/>
    <mergeCell ref="A906:E906"/>
    <mergeCell ref="F906:T906"/>
    <mergeCell ref="A907:E907"/>
    <mergeCell ref="F907:T907"/>
    <mergeCell ref="A908:E908"/>
    <mergeCell ref="F908:T908"/>
    <mergeCell ref="A909:E909"/>
    <mergeCell ref="F909:T909"/>
    <mergeCell ref="A910:E910"/>
    <mergeCell ref="F910:G910"/>
    <mergeCell ref="H910:L910"/>
    <mergeCell ref="N910:P910"/>
    <mergeCell ref="Q910:T910"/>
    <mergeCell ref="A911:E911"/>
    <mergeCell ref="F911:G911"/>
    <mergeCell ref="H911:L911"/>
    <mergeCell ref="N911:P911"/>
    <mergeCell ref="Q911:T911"/>
    <mergeCell ref="I810:N810"/>
    <mergeCell ref="Q810:T810"/>
    <mergeCell ref="I811:N811"/>
    <mergeCell ref="A812:F812"/>
    <mergeCell ref="I812:N812"/>
    <mergeCell ref="Q812:T812"/>
    <mergeCell ref="A813:F816"/>
    <mergeCell ref="I813:N816"/>
    <mergeCell ref="Q813:T816"/>
    <mergeCell ref="A817:F817"/>
    <mergeCell ref="I817:N817"/>
    <mergeCell ref="Q817:T817"/>
    <mergeCell ref="M796:N796"/>
    <mergeCell ref="O796:P796"/>
    <mergeCell ref="Q796:R796"/>
    <mergeCell ref="S796:T796"/>
    <mergeCell ref="A797:B797"/>
    <mergeCell ref="C797:D797"/>
    <mergeCell ref="G797:H797"/>
    <mergeCell ref="I797:J797"/>
    <mergeCell ref="K797:L797"/>
    <mergeCell ref="M797:N797"/>
    <mergeCell ref="O797:P797"/>
    <mergeCell ref="Q797:R797"/>
    <mergeCell ref="S797:T797"/>
    <mergeCell ref="I808:N808"/>
    <mergeCell ref="Q808:T808"/>
    <mergeCell ref="A809:F809"/>
    <mergeCell ref="I809:N809"/>
    <mergeCell ref="Q809:T809"/>
    <mergeCell ref="A788:E788"/>
    <mergeCell ref="F788:G788"/>
    <mergeCell ref="A789:E789"/>
    <mergeCell ref="F789:G789"/>
    <mergeCell ref="A790:E790"/>
    <mergeCell ref="F790:G790"/>
    <mergeCell ref="A792:T792"/>
    <mergeCell ref="A793:B794"/>
    <mergeCell ref="C793:H793"/>
    <mergeCell ref="I793:N793"/>
    <mergeCell ref="O793:T793"/>
    <mergeCell ref="C794:D794"/>
    <mergeCell ref="E794:F794"/>
    <mergeCell ref="G794:H794"/>
    <mergeCell ref="I794:J794"/>
    <mergeCell ref="K794:L794"/>
    <mergeCell ref="M794:N794"/>
    <mergeCell ref="O794:P794"/>
    <mergeCell ref="Q794:R794"/>
    <mergeCell ref="S794:T794"/>
    <mergeCell ref="F773:G775"/>
    <mergeCell ref="H773:M773"/>
    <mergeCell ref="N773:T773"/>
    <mergeCell ref="H774:J774"/>
    <mergeCell ref="K774:M774"/>
    <mergeCell ref="N774:P774"/>
    <mergeCell ref="Q774:S774"/>
    <mergeCell ref="T774:T775"/>
    <mergeCell ref="A777:T777"/>
    <mergeCell ref="A778:E778"/>
    <mergeCell ref="F778:G778"/>
    <mergeCell ref="F779:G779"/>
    <mergeCell ref="F780:G780"/>
    <mergeCell ref="F781:G781"/>
    <mergeCell ref="F782:G782"/>
    <mergeCell ref="A787:E787"/>
    <mergeCell ref="F787:G787"/>
    <mergeCell ref="A784:E784"/>
    <mergeCell ref="F784:G784"/>
    <mergeCell ref="A785:E785"/>
    <mergeCell ref="A786:E786"/>
    <mergeCell ref="A781:E781"/>
    <mergeCell ref="A782:E782"/>
    <mergeCell ref="A783:E783"/>
    <mergeCell ref="F783:G783"/>
    <mergeCell ref="F785:G785"/>
    <mergeCell ref="F786:G786"/>
    <mergeCell ref="A776:T776"/>
    <mergeCell ref="A779:E779"/>
    <mergeCell ref="A780:E780"/>
    <mergeCell ref="A769:C769"/>
    <mergeCell ref="D769:E769"/>
    <mergeCell ref="F769:G769"/>
    <mergeCell ref="H769:J769"/>
    <mergeCell ref="K769:M769"/>
    <mergeCell ref="N769:P769"/>
    <mergeCell ref="Q769:S769"/>
    <mergeCell ref="A766:C766"/>
    <mergeCell ref="D766:E766"/>
    <mergeCell ref="F766:G766"/>
    <mergeCell ref="H766:J766"/>
    <mergeCell ref="K766:M766"/>
    <mergeCell ref="N766:P766"/>
    <mergeCell ref="Q766:S766"/>
    <mergeCell ref="A767:C767"/>
    <mergeCell ref="D767:E767"/>
    <mergeCell ref="F767:G767"/>
    <mergeCell ref="H767:J767"/>
    <mergeCell ref="D764:E764"/>
    <mergeCell ref="F764:G764"/>
    <mergeCell ref="H764:J764"/>
    <mergeCell ref="K764:M764"/>
    <mergeCell ref="N764:P764"/>
    <mergeCell ref="Q764:S764"/>
    <mergeCell ref="A765:C765"/>
    <mergeCell ref="D765:E765"/>
    <mergeCell ref="F765:G765"/>
    <mergeCell ref="H765:J765"/>
    <mergeCell ref="K765:M765"/>
    <mergeCell ref="N765:P765"/>
    <mergeCell ref="Q765:S765"/>
    <mergeCell ref="A768:C768"/>
    <mergeCell ref="D768:E768"/>
    <mergeCell ref="F768:G768"/>
    <mergeCell ref="H768:J768"/>
    <mergeCell ref="K768:M768"/>
    <mergeCell ref="N768:P768"/>
    <mergeCell ref="Q768:S768"/>
    <mergeCell ref="K767:M767"/>
    <mergeCell ref="N767:P767"/>
    <mergeCell ref="Q767:S767"/>
    <mergeCell ref="A752:E752"/>
    <mergeCell ref="F752:G752"/>
    <mergeCell ref="H752:L752"/>
    <mergeCell ref="N752:P752"/>
    <mergeCell ref="Q752:T752"/>
    <mergeCell ref="A753:E753"/>
    <mergeCell ref="F753:T753"/>
    <mergeCell ref="T758:T759"/>
    <mergeCell ref="A760:C760"/>
    <mergeCell ref="D760:E760"/>
    <mergeCell ref="F760:G760"/>
    <mergeCell ref="H760:J760"/>
    <mergeCell ref="K760:M760"/>
    <mergeCell ref="N760:P760"/>
    <mergeCell ref="Q760:S760"/>
    <mergeCell ref="A761:C761"/>
    <mergeCell ref="D761:E761"/>
    <mergeCell ref="F761:G761"/>
    <mergeCell ref="H761:J761"/>
    <mergeCell ref="K761:M761"/>
    <mergeCell ref="N761:P761"/>
    <mergeCell ref="Q761:S761"/>
    <mergeCell ref="I725:N725"/>
    <mergeCell ref="Q725:T725"/>
    <mergeCell ref="A726:F726"/>
    <mergeCell ref="I726:N726"/>
    <mergeCell ref="Q726:T726"/>
    <mergeCell ref="I727:N727"/>
    <mergeCell ref="Q727:T727"/>
    <mergeCell ref="I728:N728"/>
    <mergeCell ref="A729:F729"/>
    <mergeCell ref="I729:N729"/>
    <mergeCell ref="Q729:T729"/>
    <mergeCell ref="A730:F733"/>
    <mergeCell ref="I730:N733"/>
    <mergeCell ref="Q730:T733"/>
    <mergeCell ref="A734:F734"/>
    <mergeCell ref="I734:N734"/>
    <mergeCell ref="Q734:T734"/>
    <mergeCell ref="A725:F725"/>
    <mergeCell ref="S713:T713"/>
    <mergeCell ref="A714:B714"/>
    <mergeCell ref="C714:D714"/>
    <mergeCell ref="G714:H714"/>
    <mergeCell ref="I714:J714"/>
    <mergeCell ref="K714:L714"/>
    <mergeCell ref="M714:N714"/>
    <mergeCell ref="O714:P714"/>
    <mergeCell ref="Q714:R714"/>
    <mergeCell ref="S714:T714"/>
    <mergeCell ref="A716:D716"/>
    <mergeCell ref="A717:T717"/>
    <mergeCell ref="A719:F719"/>
    <mergeCell ref="I719:N719"/>
    <mergeCell ref="Q719:T719"/>
    <mergeCell ref="A721:F724"/>
    <mergeCell ref="I721:N724"/>
    <mergeCell ref="Q721:T724"/>
    <mergeCell ref="A713:B713"/>
    <mergeCell ref="C713:D713"/>
    <mergeCell ref="E713:F713"/>
    <mergeCell ref="G713:H713"/>
    <mergeCell ref="I713:J713"/>
    <mergeCell ref="K713:L713"/>
    <mergeCell ref="M713:N713"/>
    <mergeCell ref="O713:P713"/>
    <mergeCell ref="Q713:R713"/>
    <mergeCell ref="Q686:S686"/>
    <mergeCell ref="O711:P711"/>
    <mergeCell ref="Q711:R711"/>
    <mergeCell ref="S711:T711"/>
    <mergeCell ref="A712:B712"/>
    <mergeCell ref="C712:D712"/>
    <mergeCell ref="E712:F712"/>
    <mergeCell ref="G712:H712"/>
    <mergeCell ref="I712:J712"/>
    <mergeCell ref="K712:L712"/>
    <mergeCell ref="M712:N712"/>
    <mergeCell ref="O712:P712"/>
    <mergeCell ref="Q712:R712"/>
    <mergeCell ref="S712:T712"/>
    <mergeCell ref="N691:P691"/>
    <mergeCell ref="Q691:S691"/>
    <mergeCell ref="T691:T692"/>
    <mergeCell ref="A693:T693"/>
    <mergeCell ref="A694:T694"/>
    <mergeCell ref="A695:E695"/>
    <mergeCell ref="A696:E696"/>
    <mergeCell ref="A697:E697"/>
    <mergeCell ref="A698:E698"/>
    <mergeCell ref="A699:E699"/>
    <mergeCell ref="A689:E692"/>
    <mergeCell ref="F690:G692"/>
    <mergeCell ref="H690:M690"/>
    <mergeCell ref="N690:T690"/>
    <mergeCell ref="H691:J691"/>
    <mergeCell ref="K691:M691"/>
    <mergeCell ref="A687:E687"/>
    <mergeCell ref="F689:T689"/>
    <mergeCell ref="H683:J683"/>
    <mergeCell ref="K683:M683"/>
    <mergeCell ref="N683:P683"/>
    <mergeCell ref="Q683:S683"/>
    <mergeCell ref="A684:C684"/>
    <mergeCell ref="D684:E684"/>
    <mergeCell ref="F684:G684"/>
    <mergeCell ref="H684:J684"/>
    <mergeCell ref="K684:M684"/>
    <mergeCell ref="N684:P684"/>
    <mergeCell ref="Q684:S684"/>
    <mergeCell ref="A685:C685"/>
    <mergeCell ref="D685:E685"/>
    <mergeCell ref="F685:G685"/>
    <mergeCell ref="H685:J685"/>
    <mergeCell ref="K685:M685"/>
    <mergeCell ref="N685:P685"/>
    <mergeCell ref="Q685:S685"/>
    <mergeCell ref="F687:M687"/>
    <mergeCell ref="N687:T687"/>
    <mergeCell ref="F686:G686"/>
    <mergeCell ref="N686:P686"/>
    <mergeCell ref="A686:C686"/>
    <mergeCell ref="D686:E686"/>
    <mergeCell ref="H686:J686"/>
    <mergeCell ref="K686:M686"/>
    <mergeCell ref="F680:G680"/>
    <mergeCell ref="H680:J680"/>
    <mergeCell ref="K680:M680"/>
    <mergeCell ref="N680:P680"/>
    <mergeCell ref="Q680:S680"/>
    <mergeCell ref="A681:C681"/>
    <mergeCell ref="D681:E681"/>
    <mergeCell ref="F681:G681"/>
    <mergeCell ref="H681:J681"/>
    <mergeCell ref="K681:M681"/>
    <mergeCell ref="N681:P681"/>
    <mergeCell ref="Q681:S681"/>
    <mergeCell ref="A682:C682"/>
    <mergeCell ref="D682:E682"/>
    <mergeCell ref="F682:G682"/>
    <mergeCell ref="H682:J682"/>
    <mergeCell ref="K682:M682"/>
    <mergeCell ref="N682:P682"/>
    <mergeCell ref="Q682:S682"/>
    <mergeCell ref="A680:C680"/>
    <mergeCell ref="D680:E680"/>
    <mergeCell ref="A683:C683"/>
    <mergeCell ref="D683:E683"/>
    <mergeCell ref="F683:G683"/>
    <mergeCell ref="A666:E666"/>
    <mergeCell ref="F666:T666"/>
    <mergeCell ref="A667:E667"/>
    <mergeCell ref="F667:T667"/>
    <mergeCell ref="A668:E668"/>
    <mergeCell ref="F668:G668"/>
    <mergeCell ref="H668:L668"/>
    <mergeCell ref="N668:P668"/>
    <mergeCell ref="Q668:T668"/>
    <mergeCell ref="A669:E669"/>
    <mergeCell ref="F669:G669"/>
    <mergeCell ref="H669:L669"/>
    <mergeCell ref="N669:P669"/>
    <mergeCell ref="Q669:T669"/>
    <mergeCell ref="T675:T676"/>
    <mergeCell ref="A677:C677"/>
    <mergeCell ref="D677:E677"/>
    <mergeCell ref="F677:G677"/>
    <mergeCell ref="H677:J677"/>
    <mergeCell ref="K677:M677"/>
    <mergeCell ref="N677:P677"/>
    <mergeCell ref="Q677:S677"/>
    <mergeCell ref="A670:E670"/>
    <mergeCell ref="F670:T670"/>
    <mergeCell ref="A671:E671"/>
    <mergeCell ref="F671:T671"/>
    <mergeCell ref="A673:C676"/>
    <mergeCell ref="D673:E676"/>
    <mergeCell ref="F673:T673"/>
    <mergeCell ref="F674:G676"/>
    <mergeCell ref="H674:M674"/>
    <mergeCell ref="N674:T674"/>
    <mergeCell ref="F664:T664"/>
    <mergeCell ref="A665:E665"/>
    <mergeCell ref="F665:T665"/>
    <mergeCell ref="A652:F652"/>
    <mergeCell ref="I652:N652"/>
    <mergeCell ref="Q652:T652"/>
    <mergeCell ref="A653:F653"/>
    <mergeCell ref="I653:N653"/>
    <mergeCell ref="Q653:T653"/>
    <mergeCell ref="A654:F654"/>
    <mergeCell ref="I654:N654"/>
    <mergeCell ref="Q654:T654"/>
    <mergeCell ref="A655:T655"/>
    <mergeCell ref="A662:T662"/>
    <mergeCell ref="A664:E664"/>
    <mergeCell ref="A648:F651"/>
    <mergeCell ref="I648:N651"/>
    <mergeCell ref="Q648:T651"/>
    <mergeCell ref="I632:J632"/>
    <mergeCell ref="K632:L632"/>
    <mergeCell ref="M632:N632"/>
    <mergeCell ref="O632:P632"/>
    <mergeCell ref="Q632:R632"/>
    <mergeCell ref="S632:T632"/>
    <mergeCell ref="A634:D634"/>
    <mergeCell ref="A635:T635"/>
    <mergeCell ref="A637:F637"/>
    <mergeCell ref="I637:N637"/>
    <mergeCell ref="Q637:T637"/>
    <mergeCell ref="A639:F642"/>
    <mergeCell ref="I639:N642"/>
    <mergeCell ref="Q639:T642"/>
    <mergeCell ref="A643:F643"/>
    <mergeCell ref="I643:N643"/>
    <mergeCell ref="Q643:T643"/>
    <mergeCell ref="A632:B632"/>
    <mergeCell ref="C632:D632"/>
    <mergeCell ref="G632:H632"/>
    <mergeCell ref="M629:N629"/>
    <mergeCell ref="O629:P629"/>
    <mergeCell ref="Q629:R629"/>
    <mergeCell ref="S629:T629"/>
    <mergeCell ref="A630:B630"/>
    <mergeCell ref="C630:D630"/>
    <mergeCell ref="E630:F630"/>
    <mergeCell ref="G630:H630"/>
    <mergeCell ref="I630:J630"/>
    <mergeCell ref="K630:L630"/>
    <mergeCell ref="M630:N630"/>
    <mergeCell ref="O630:P630"/>
    <mergeCell ref="Q630:R630"/>
    <mergeCell ref="S630:T630"/>
    <mergeCell ref="A631:B631"/>
    <mergeCell ref="C631:D631"/>
    <mergeCell ref="E631:F631"/>
    <mergeCell ref="G631:H631"/>
    <mergeCell ref="I631:J631"/>
    <mergeCell ref="K631:L631"/>
    <mergeCell ref="M631:N631"/>
    <mergeCell ref="O631:P631"/>
    <mergeCell ref="Q631:R631"/>
    <mergeCell ref="S631:T631"/>
    <mergeCell ref="A628:B629"/>
    <mergeCell ref="C628:H628"/>
    <mergeCell ref="C629:D629"/>
    <mergeCell ref="E629:F629"/>
    <mergeCell ref="G629:H629"/>
    <mergeCell ref="Q595:S595"/>
    <mergeCell ref="A596:C596"/>
    <mergeCell ref="D596:E596"/>
    <mergeCell ref="F596:G596"/>
    <mergeCell ref="H596:J596"/>
    <mergeCell ref="K596:M596"/>
    <mergeCell ref="N596:P596"/>
    <mergeCell ref="Q596:S596"/>
    <mergeCell ref="A597:C597"/>
    <mergeCell ref="D597:E597"/>
    <mergeCell ref="F597:G597"/>
    <mergeCell ref="H597:J597"/>
    <mergeCell ref="K597:M597"/>
    <mergeCell ref="N597:P597"/>
    <mergeCell ref="Q597:S597"/>
    <mergeCell ref="A598:C598"/>
    <mergeCell ref="D598:E598"/>
    <mergeCell ref="F598:G598"/>
    <mergeCell ref="H598:J598"/>
    <mergeCell ref="K598:M598"/>
    <mergeCell ref="N598:P598"/>
    <mergeCell ref="Q598:S598"/>
    <mergeCell ref="A595:C595"/>
    <mergeCell ref="D595:E595"/>
    <mergeCell ref="F595:G595"/>
    <mergeCell ref="H595:J595"/>
    <mergeCell ref="K595:M595"/>
    <mergeCell ref="N595:P595"/>
    <mergeCell ref="F586:G586"/>
    <mergeCell ref="H586:L586"/>
    <mergeCell ref="N586:P586"/>
    <mergeCell ref="Q586:T586"/>
    <mergeCell ref="F587:G587"/>
    <mergeCell ref="H587:L587"/>
    <mergeCell ref="N587:P587"/>
    <mergeCell ref="Q587:T587"/>
    <mergeCell ref="A591:C594"/>
    <mergeCell ref="D591:E594"/>
    <mergeCell ref="F591:T591"/>
    <mergeCell ref="F592:G594"/>
    <mergeCell ref="H592:M592"/>
    <mergeCell ref="N592:T592"/>
    <mergeCell ref="H593:J594"/>
    <mergeCell ref="K593:M594"/>
    <mergeCell ref="N593:P594"/>
    <mergeCell ref="Q593:S594"/>
    <mergeCell ref="T593:T594"/>
    <mergeCell ref="A588:E588"/>
    <mergeCell ref="F588:T588"/>
    <mergeCell ref="A589:E589"/>
    <mergeCell ref="F589:T589"/>
    <mergeCell ref="A586:E586"/>
    <mergeCell ref="A587:E587"/>
    <mergeCell ref="A570:F570"/>
    <mergeCell ref="I570:N570"/>
    <mergeCell ref="Q570:T570"/>
    <mergeCell ref="A571:F571"/>
    <mergeCell ref="I571:N571"/>
    <mergeCell ref="Q571:T571"/>
    <mergeCell ref="A572:F572"/>
    <mergeCell ref="I572:N572"/>
    <mergeCell ref="Q572:T572"/>
    <mergeCell ref="A573:T573"/>
    <mergeCell ref="A582:E582"/>
    <mergeCell ref="F582:T582"/>
    <mergeCell ref="A583:E583"/>
    <mergeCell ref="F583:T583"/>
    <mergeCell ref="A584:E584"/>
    <mergeCell ref="F584:T584"/>
    <mergeCell ref="A585:E585"/>
    <mergeCell ref="F585:T585"/>
    <mergeCell ref="A580:T580"/>
    <mergeCell ref="A553:T553"/>
    <mergeCell ref="A555:F555"/>
    <mergeCell ref="I555:N555"/>
    <mergeCell ref="Q555:T555"/>
    <mergeCell ref="A557:F560"/>
    <mergeCell ref="I557:N560"/>
    <mergeCell ref="Q557:T560"/>
    <mergeCell ref="A561:F561"/>
    <mergeCell ref="I561:N561"/>
    <mergeCell ref="Q561:T561"/>
    <mergeCell ref="A562:F562"/>
    <mergeCell ref="I562:N562"/>
    <mergeCell ref="Q562:T562"/>
    <mergeCell ref="I563:N563"/>
    <mergeCell ref="Q563:T563"/>
    <mergeCell ref="I564:N564"/>
    <mergeCell ref="A566:F569"/>
    <mergeCell ref="I566:N569"/>
    <mergeCell ref="Q566:T569"/>
    <mergeCell ref="A565:F565"/>
    <mergeCell ref="I565:N565"/>
    <mergeCell ref="Q565:T565"/>
    <mergeCell ref="A548:B548"/>
    <mergeCell ref="C548:D548"/>
    <mergeCell ref="E548:F548"/>
    <mergeCell ref="G548:H548"/>
    <mergeCell ref="I548:J548"/>
    <mergeCell ref="K548:L548"/>
    <mergeCell ref="M548:N548"/>
    <mergeCell ref="O548:P548"/>
    <mergeCell ref="Q548:R548"/>
    <mergeCell ref="S548:T548"/>
    <mergeCell ref="A549:B549"/>
    <mergeCell ref="C549:D549"/>
    <mergeCell ref="E549:F549"/>
    <mergeCell ref="G549:H549"/>
    <mergeCell ref="I549:J549"/>
    <mergeCell ref="K549:L549"/>
    <mergeCell ref="M549:N549"/>
    <mergeCell ref="O549:P549"/>
    <mergeCell ref="Q549:R549"/>
    <mergeCell ref="S549:T549"/>
    <mergeCell ref="N523:T523"/>
    <mergeCell ref="A525:E528"/>
    <mergeCell ref="F525:T525"/>
    <mergeCell ref="F526:G528"/>
    <mergeCell ref="H526:M526"/>
    <mergeCell ref="N526:T526"/>
    <mergeCell ref="H527:J527"/>
    <mergeCell ref="K527:M527"/>
    <mergeCell ref="N527:P527"/>
    <mergeCell ref="Q527:S527"/>
    <mergeCell ref="T527:T528"/>
    <mergeCell ref="A529:T529"/>
    <mergeCell ref="A530:T530"/>
    <mergeCell ref="H522:J522"/>
    <mergeCell ref="K522:M522"/>
    <mergeCell ref="Q547:R547"/>
    <mergeCell ref="S547:T547"/>
    <mergeCell ref="M547:N547"/>
    <mergeCell ref="O547:P547"/>
    <mergeCell ref="A533:E533"/>
    <mergeCell ref="F533:G533"/>
    <mergeCell ref="A534:E534"/>
    <mergeCell ref="F534:G534"/>
    <mergeCell ref="A535:E535"/>
    <mergeCell ref="F535:G535"/>
    <mergeCell ref="A536:E536"/>
    <mergeCell ref="F536:G536"/>
    <mergeCell ref="A537:E537"/>
    <mergeCell ref="F537:G537"/>
    <mergeCell ref="A531:E531"/>
    <mergeCell ref="F531:G531"/>
    <mergeCell ref="A532:E532"/>
    <mergeCell ref="N521:P521"/>
    <mergeCell ref="Q521:S521"/>
    <mergeCell ref="H519:J519"/>
    <mergeCell ref="K519:M519"/>
    <mergeCell ref="N519:P519"/>
    <mergeCell ref="Q519:S519"/>
    <mergeCell ref="H520:J520"/>
    <mergeCell ref="K520:M520"/>
    <mergeCell ref="N520:P520"/>
    <mergeCell ref="Q520:S520"/>
    <mergeCell ref="A517:C517"/>
    <mergeCell ref="D517:E517"/>
    <mergeCell ref="F517:G517"/>
    <mergeCell ref="N522:P522"/>
    <mergeCell ref="Q522:S522"/>
    <mergeCell ref="N517:P517"/>
    <mergeCell ref="Q517:S517"/>
    <mergeCell ref="N518:P518"/>
    <mergeCell ref="Q518:S518"/>
    <mergeCell ref="A502:E502"/>
    <mergeCell ref="F502:T502"/>
    <mergeCell ref="A503:E503"/>
    <mergeCell ref="F503:T503"/>
    <mergeCell ref="A504:E504"/>
    <mergeCell ref="H504:L504"/>
    <mergeCell ref="Q504:T504"/>
    <mergeCell ref="F506:T506"/>
    <mergeCell ref="A507:E507"/>
    <mergeCell ref="F507:T507"/>
    <mergeCell ref="A509:C512"/>
    <mergeCell ref="D509:E512"/>
    <mergeCell ref="F509:T509"/>
    <mergeCell ref="F510:G512"/>
    <mergeCell ref="H510:M510"/>
    <mergeCell ref="N510:T510"/>
    <mergeCell ref="H511:J512"/>
    <mergeCell ref="K511:M512"/>
    <mergeCell ref="N511:P512"/>
    <mergeCell ref="Q511:S512"/>
    <mergeCell ref="T511:T512"/>
    <mergeCell ref="F505:G505"/>
    <mergeCell ref="N505:P505"/>
    <mergeCell ref="F504:G504"/>
    <mergeCell ref="N504:P504"/>
    <mergeCell ref="A505:E505"/>
    <mergeCell ref="H505:L505"/>
    <mergeCell ref="Q505:T505"/>
    <mergeCell ref="A506:E506"/>
    <mergeCell ref="A501:E501"/>
    <mergeCell ref="F501:T501"/>
    <mergeCell ref="A479:F479"/>
    <mergeCell ref="I479:N479"/>
    <mergeCell ref="Q479:T479"/>
    <mergeCell ref="I480:N480"/>
    <mergeCell ref="Q480:T480"/>
    <mergeCell ref="I481:N481"/>
    <mergeCell ref="A482:F482"/>
    <mergeCell ref="I482:N482"/>
    <mergeCell ref="Q482:T482"/>
    <mergeCell ref="A483:F486"/>
    <mergeCell ref="I483:N486"/>
    <mergeCell ref="Q483:T486"/>
    <mergeCell ref="A487:F487"/>
    <mergeCell ref="I487:N487"/>
    <mergeCell ref="Q487:T487"/>
    <mergeCell ref="A488:F488"/>
    <mergeCell ref="I488:N488"/>
    <mergeCell ref="Q464:R464"/>
    <mergeCell ref="S464:T464"/>
    <mergeCell ref="C467:D467"/>
    <mergeCell ref="G467:H467"/>
    <mergeCell ref="I467:J467"/>
    <mergeCell ref="K467:L467"/>
    <mergeCell ref="M467:N467"/>
    <mergeCell ref="O467:P467"/>
    <mergeCell ref="Q467:R467"/>
    <mergeCell ref="S467:T467"/>
    <mergeCell ref="Q488:T488"/>
    <mergeCell ref="A489:F489"/>
    <mergeCell ref="I489:N489"/>
    <mergeCell ref="Q489:T489"/>
    <mergeCell ref="A490:T490"/>
    <mergeCell ref="A498:T498"/>
    <mergeCell ref="A500:E500"/>
    <mergeCell ref="F500:T500"/>
    <mergeCell ref="A478:F478"/>
    <mergeCell ref="I478:N478"/>
    <mergeCell ref="Q478:T478"/>
    <mergeCell ref="A472:F472"/>
    <mergeCell ref="I472:N472"/>
    <mergeCell ref="Q472:T472"/>
    <mergeCell ref="A469:D469"/>
    <mergeCell ref="A470:T470"/>
    <mergeCell ref="A474:F477"/>
    <mergeCell ref="I474:N477"/>
    <mergeCell ref="Q474:T477"/>
    <mergeCell ref="A465:B465"/>
    <mergeCell ref="C465:D465"/>
    <mergeCell ref="E465:F465"/>
    <mergeCell ref="A454:E454"/>
    <mergeCell ref="F454:G454"/>
    <mergeCell ref="A455:E455"/>
    <mergeCell ref="F455:G455"/>
    <mergeCell ref="A448:E448"/>
    <mergeCell ref="F448:G448"/>
    <mergeCell ref="A449:E449"/>
    <mergeCell ref="F449:G449"/>
    <mergeCell ref="A450:E450"/>
    <mergeCell ref="F450:G450"/>
    <mergeCell ref="A446:T446"/>
    <mergeCell ref="A447:T447"/>
    <mergeCell ref="A451:E451"/>
    <mergeCell ref="F451:G451"/>
    <mergeCell ref="A452:E452"/>
    <mergeCell ref="F452:G452"/>
    <mergeCell ref="A453:E453"/>
    <mergeCell ref="F453:G453"/>
    <mergeCell ref="K437:M437"/>
    <mergeCell ref="N437:P437"/>
    <mergeCell ref="Q437:S437"/>
    <mergeCell ref="A438:C438"/>
    <mergeCell ref="D438:E438"/>
    <mergeCell ref="H438:J438"/>
    <mergeCell ref="K438:M438"/>
    <mergeCell ref="N438:P438"/>
    <mergeCell ref="Q438:S438"/>
    <mergeCell ref="H437:J437"/>
    <mergeCell ref="A439:C439"/>
    <mergeCell ref="D439:E439"/>
    <mergeCell ref="H439:J439"/>
    <mergeCell ref="K439:M439"/>
    <mergeCell ref="N439:P439"/>
    <mergeCell ref="Q439:S439"/>
    <mergeCell ref="F440:M440"/>
    <mergeCell ref="N440:T440"/>
    <mergeCell ref="F437:G437"/>
    <mergeCell ref="F438:G438"/>
    <mergeCell ref="F439:G439"/>
    <mergeCell ref="A440:E440"/>
    <mergeCell ref="A437:C437"/>
    <mergeCell ref="D437:E437"/>
    <mergeCell ref="N434:P434"/>
    <mergeCell ref="Q434:S434"/>
    <mergeCell ref="A435:C435"/>
    <mergeCell ref="D435:E435"/>
    <mergeCell ref="H435:J435"/>
    <mergeCell ref="K435:M435"/>
    <mergeCell ref="N435:P435"/>
    <mergeCell ref="Q435:S435"/>
    <mergeCell ref="A433:C433"/>
    <mergeCell ref="A436:C436"/>
    <mergeCell ref="D436:E436"/>
    <mergeCell ref="H436:J436"/>
    <mergeCell ref="K436:M436"/>
    <mergeCell ref="N436:P436"/>
    <mergeCell ref="Q436:S436"/>
    <mergeCell ref="F434:G434"/>
    <mergeCell ref="F435:G435"/>
    <mergeCell ref="F436:G436"/>
    <mergeCell ref="F419:T419"/>
    <mergeCell ref="A420:E420"/>
    <mergeCell ref="F420:T420"/>
    <mergeCell ref="A421:E421"/>
    <mergeCell ref="H421:L421"/>
    <mergeCell ref="Q421:T421"/>
    <mergeCell ref="A422:E422"/>
    <mergeCell ref="H422:L422"/>
    <mergeCell ref="Q422:T422"/>
    <mergeCell ref="F422:G422"/>
    <mergeCell ref="N422:P422"/>
    <mergeCell ref="F421:G421"/>
    <mergeCell ref="N421:P421"/>
    <mergeCell ref="A417:E417"/>
    <mergeCell ref="F417:T417"/>
    <mergeCell ref="A418:E418"/>
    <mergeCell ref="F418:T418"/>
    <mergeCell ref="A387:D387"/>
    <mergeCell ref="A390:F390"/>
    <mergeCell ref="I390:N390"/>
    <mergeCell ref="Q390:T390"/>
    <mergeCell ref="I399:N399"/>
    <mergeCell ref="A400:F400"/>
    <mergeCell ref="I400:N400"/>
    <mergeCell ref="Q400:T400"/>
    <mergeCell ref="A401:F404"/>
    <mergeCell ref="I401:N404"/>
    <mergeCell ref="Q401:T404"/>
    <mergeCell ref="A405:F405"/>
    <mergeCell ref="I405:N405"/>
    <mergeCell ref="Q405:T405"/>
    <mergeCell ref="A392:F395"/>
    <mergeCell ref="I392:N395"/>
    <mergeCell ref="Q392:T395"/>
    <mergeCell ref="A388:T388"/>
    <mergeCell ref="A383:B383"/>
    <mergeCell ref="C383:D383"/>
    <mergeCell ref="E383:F383"/>
    <mergeCell ref="G383:H383"/>
    <mergeCell ref="I383:J383"/>
    <mergeCell ref="K383:L383"/>
    <mergeCell ref="M383:N383"/>
    <mergeCell ref="O383:P383"/>
    <mergeCell ref="Q383:R383"/>
    <mergeCell ref="S383:T383"/>
    <mergeCell ref="A384:B384"/>
    <mergeCell ref="C384:D384"/>
    <mergeCell ref="K385:L385"/>
    <mergeCell ref="M385:N385"/>
    <mergeCell ref="O385:P385"/>
    <mergeCell ref="Q385:R385"/>
    <mergeCell ref="S385:T385"/>
    <mergeCell ref="A385:B385"/>
    <mergeCell ref="C385:D385"/>
    <mergeCell ref="G385:H385"/>
    <mergeCell ref="I385:J385"/>
    <mergeCell ref="O381:T381"/>
    <mergeCell ref="C382:D382"/>
    <mergeCell ref="E382:F382"/>
    <mergeCell ref="G382:H382"/>
    <mergeCell ref="I382:J382"/>
    <mergeCell ref="K382:L382"/>
    <mergeCell ref="M382:N382"/>
    <mergeCell ref="O382:P382"/>
    <mergeCell ref="Q382:R382"/>
    <mergeCell ref="S382:T382"/>
    <mergeCell ref="I384:J384"/>
    <mergeCell ref="K384:L384"/>
    <mergeCell ref="M384:N384"/>
    <mergeCell ref="O384:P384"/>
    <mergeCell ref="Q384:R384"/>
    <mergeCell ref="S384:T384"/>
    <mergeCell ref="I381:N381"/>
    <mergeCell ref="E384:F384"/>
    <mergeCell ref="G384:H384"/>
    <mergeCell ref="A358:E358"/>
    <mergeCell ref="F358:M358"/>
    <mergeCell ref="N358:T358"/>
    <mergeCell ref="F366:G366"/>
    <mergeCell ref="A367:E367"/>
    <mergeCell ref="F367:G367"/>
    <mergeCell ref="A368:E368"/>
    <mergeCell ref="F368:G368"/>
    <mergeCell ref="A369:E369"/>
    <mergeCell ref="F369:G369"/>
    <mergeCell ref="A370:E370"/>
    <mergeCell ref="F370:G370"/>
    <mergeCell ref="A371:E371"/>
    <mergeCell ref="F371:G371"/>
    <mergeCell ref="A372:E372"/>
    <mergeCell ref="F372:G372"/>
    <mergeCell ref="A373:E373"/>
    <mergeCell ref="F373:G373"/>
    <mergeCell ref="A364:T364"/>
    <mergeCell ref="A360:E363"/>
    <mergeCell ref="F360:T360"/>
    <mergeCell ref="F361:G363"/>
    <mergeCell ref="H361:M361"/>
    <mergeCell ref="N361:T361"/>
    <mergeCell ref="H362:J362"/>
    <mergeCell ref="K362:M362"/>
    <mergeCell ref="N362:P362"/>
    <mergeCell ref="Q362:S362"/>
    <mergeCell ref="T362:T363"/>
    <mergeCell ref="A365:T365"/>
    <mergeCell ref="A366:E366"/>
    <mergeCell ref="A355:C355"/>
    <mergeCell ref="D355:E355"/>
    <mergeCell ref="F355:G355"/>
    <mergeCell ref="H355:J355"/>
    <mergeCell ref="K355:M355"/>
    <mergeCell ref="N355:P355"/>
    <mergeCell ref="Q355:S355"/>
    <mergeCell ref="A356:C356"/>
    <mergeCell ref="D356:E356"/>
    <mergeCell ref="F356:G356"/>
    <mergeCell ref="H356:J356"/>
    <mergeCell ref="K356:M356"/>
    <mergeCell ref="N356:P356"/>
    <mergeCell ref="Q356:S356"/>
    <mergeCell ref="A357:C357"/>
    <mergeCell ref="D357:E357"/>
    <mergeCell ref="F357:G357"/>
    <mergeCell ref="H357:J357"/>
    <mergeCell ref="K357:M357"/>
    <mergeCell ref="N357:P357"/>
    <mergeCell ref="Q357:S357"/>
    <mergeCell ref="H348:J348"/>
    <mergeCell ref="K348:M348"/>
    <mergeCell ref="N348:P348"/>
    <mergeCell ref="Q348:S348"/>
    <mergeCell ref="A349:C349"/>
    <mergeCell ref="D349:E349"/>
    <mergeCell ref="H349:J349"/>
    <mergeCell ref="K349:M349"/>
    <mergeCell ref="N349:P349"/>
    <mergeCell ref="Q349:S349"/>
    <mergeCell ref="A350:C350"/>
    <mergeCell ref="D350:E350"/>
    <mergeCell ref="H350:J350"/>
    <mergeCell ref="K350:M350"/>
    <mergeCell ref="N350:P350"/>
    <mergeCell ref="Q350:S350"/>
    <mergeCell ref="A351:C351"/>
    <mergeCell ref="D351:E351"/>
    <mergeCell ref="H351:J351"/>
    <mergeCell ref="K351:M351"/>
    <mergeCell ref="N351:P351"/>
    <mergeCell ref="Q351:S351"/>
    <mergeCell ref="F348:G348"/>
    <mergeCell ref="F349:G349"/>
    <mergeCell ref="A348:C348"/>
    <mergeCell ref="D348:E348"/>
    <mergeCell ref="F350:G350"/>
    <mergeCell ref="F351:G351"/>
    <mergeCell ref="F341:T341"/>
    <mergeCell ref="F342:T342"/>
    <mergeCell ref="A344:C347"/>
    <mergeCell ref="D344:E347"/>
    <mergeCell ref="F344:T344"/>
    <mergeCell ref="F345:G347"/>
    <mergeCell ref="H345:M345"/>
    <mergeCell ref="N345:T345"/>
    <mergeCell ref="H346:J347"/>
    <mergeCell ref="K346:M347"/>
    <mergeCell ref="N346:P347"/>
    <mergeCell ref="Q346:S347"/>
    <mergeCell ref="T346:T347"/>
    <mergeCell ref="A340:E340"/>
    <mergeCell ref="F340:G340"/>
    <mergeCell ref="A341:E341"/>
    <mergeCell ref="A342:E342"/>
    <mergeCell ref="I316:N316"/>
    <mergeCell ref="Q316:T316"/>
    <mergeCell ref="I317:N317"/>
    <mergeCell ref="A318:F318"/>
    <mergeCell ref="I318:N318"/>
    <mergeCell ref="Q318:T318"/>
    <mergeCell ref="A310:F313"/>
    <mergeCell ref="I310:N313"/>
    <mergeCell ref="Q310:T313"/>
    <mergeCell ref="A308:F308"/>
    <mergeCell ref="I308:N308"/>
    <mergeCell ref="Q308:T308"/>
    <mergeCell ref="A303:B303"/>
    <mergeCell ref="C303:D303"/>
    <mergeCell ref="H340:L340"/>
    <mergeCell ref="N340:P340"/>
    <mergeCell ref="Q340:T340"/>
    <mergeCell ref="A333:T333"/>
    <mergeCell ref="G303:H303"/>
    <mergeCell ref="I303:J303"/>
    <mergeCell ref="K303:L303"/>
    <mergeCell ref="M303:N303"/>
    <mergeCell ref="O303:P303"/>
    <mergeCell ref="Q303:R303"/>
    <mergeCell ref="S303:T303"/>
    <mergeCell ref="A305:D305"/>
    <mergeCell ref="A306:T306"/>
    <mergeCell ref="I315:N315"/>
    <mergeCell ref="Q315:T315"/>
    <mergeCell ref="A294:E294"/>
    <mergeCell ref="F294:G294"/>
    <mergeCell ref="F295:G295"/>
    <mergeCell ref="F296:G296"/>
    <mergeCell ref="A298:T298"/>
    <mergeCell ref="A299:B300"/>
    <mergeCell ref="C299:H299"/>
    <mergeCell ref="I299:N299"/>
    <mergeCell ref="O299:T299"/>
    <mergeCell ref="C300:D300"/>
    <mergeCell ref="E300:F300"/>
    <mergeCell ref="G300:H300"/>
    <mergeCell ref="I300:J300"/>
    <mergeCell ref="K300:L300"/>
    <mergeCell ref="M300:N300"/>
    <mergeCell ref="O300:P300"/>
    <mergeCell ref="Q300:R300"/>
    <mergeCell ref="S300:T300"/>
    <mergeCell ref="A295:E295"/>
    <mergeCell ref="A296:E296"/>
    <mergeCell ref="A285:E285"/>
    <mergeCell ref="F285:G285"/>
    <mergeCell ref="A286:E286"/>
    <mergeCell ref="F286:G286"/>
    <mergeCell ref="A287:E287"/>
    <mergeCell ref="F287:G287"/>
    <mergeCell ref="A288:E288"/>
    <mergeCell ref="F288:G288"/>
    <mergeCell ref="A289:E289"/>
    <mergeCell ref="F289:G289"/>
    <mergeCell ref="A290:E290"/>
    <mergeCell ref="F290:G290"/>
    <mergeCell ref="A291:E291"/>
    <mergeCell ref="F291:G291"/>
    <mergeCell ref="A292:E292"/>
    <mergeCell ref="F292:G292"/>
    <mergeCell ref="A293:E293"/>
    <mergeCell ref="F293:G293"/>
    <mergeCell ref="A276:E276"/>
    <mergeCell ref="F276:M276"/>
    <mergeCell ref="N276:T276"/>
    <mergeCell ref="A278:E281"/>
    <mergeCell ref="F278:T278"/>
    <mergeCell ref="F279:G281"/>
    <mergeCell ref="H279:M279"/>
    <mergeCell ref="N279:T279"/>
    <mergeCell ref="H280:J280"/>
    <mergeCell ref="K280:M280"/>
    <mergeCell ref="N280:P280"/>
    <mergeCell ref="Q280:S280"/>
    <mergeCell ref="T280:T281"/>
    <mergeCell ref="A282:T282"/>
    <mergeCell ref="A283:T283"/>
    <mergeCell ref="A284:E284"/>
    <mergeCell ref="F284:G284"/>
    <mergeCell ref="A273:C273"/>
    <mergeCell ref="D273:E273"/>
    <mergeCell ref="F273:G273"/>
    <mergeCell ref="H273:J273"/>
    <mergeCell ref="K273:M273"/>
    <mergeCell ref="N273:P273"/>
    <mergeCell ref="Q273:S273"/>
    <mergeCell ref="A274:C274"/>
    <mergeCell ref="D274:E274"/>
    <mergeCell ref="F274:G274"/>
    <mergeCell ref="H274:J274"/>
    <mergeCell ref="K274:M274"/>
    <mergeCell ref="N274:P274"/>
    <mergeCell ref="Q274:S274"/>
    <mergeCell ref="A275:C275"/>
    <mergeCell ref="D275:E275"/>
    <mergeCell ref="F275:G275"/>
    <mergeCell ref="H275:J275"/>
    <mergeCell ref="K275:M275"/>
    <mergeCell ref="N275:P275"/>
    <mergeCell ref="Q275:S275"/>
    <mergeCell ref="A270:C270"/>
    <mergeCell ref="D270:E270"/>
    <mergeCell ref="F270:G270"/>
    <mergeCell ref="H270:J270"/>
    <mergeCell ref="K270:M270"/>
    <mergeCell ref="N270:P270"/>
    <mergeCell ref="Q270:S270"/>
    <mergeCell ref="A271:C271"/>
    <mergeCell ref="D271:E271"/>
    <mergeCell ref="F271:G271"/>
    <mergeCell ref="H271:J271"/>
    <mergeCell ref="K271:M271"/>
    <mergeCell ref="N271:P271"/>
    <mergeCell ref="Q271:S271"/>
    <mergeCell ref="A272:C272"/>
    <mergeCell ref="D272:E272"/>
    <mergeCell ref="F272:G272"/>
    <mergeCell ref="H272:J272"/>
    <mergeCell ref="K272:M272"/>
    <mergeCell ref="N272:P272"/>
    <mergeCell ref="Q272:S272"/>
    <mergeCell ref="A267:C267"/>
    <mergeCell ref="D267:E267"/>
    <mergeCell ref="F267:G267"/>
    <mergeCell ref="H267:J267"/>
    <mergeCell ref="K267:M267"/>
    <mergeCell ref="N267:P267"/>
    <mergeCell ref="Q267:S267"/>
    <mergeCell ref="A268:C268"/>
    <mergeCell ref="D268:E268"/>
    <mergeCell ref="F268:G268"/>
    <mergeCell ref="H268:J268"/>
    <mergeCell ref="K268:M268"/>
    <mergeCell ref="N268:P268"/>
    <mergeCell ref="Q268:S268"/>
    <mergeCell ref="A269:C269"/>
    <mergeCell ref="D269:E269"/>
    <mergeCell ref="F269:G269"/>
    <mergeCell ref="H269:J269"/>
    <mergeCell ref="K269:M269"/>
    <mergeCell ref="N269:P269"/>
    <mergeCell ref="Q269:S269"/>
    <mergeCell ref="A262:C265"/>
    <mergeCell ref="D262:E265"/>
    <mergeCell ref="F262:T262"/>
    <mergeCell ref="F263:G265"/>
    <mergeCell ref="H263:M263"/>
    <mergeCell ref="N263:T263"/>
    <mergeCell ref="H264:J265"/>
    <mergeCell ref="K264:M265"/>
    <mergeCell ref="N264:P265"/>
    <mergeCell ref="Q264:S265"/>
    <mergeCell ref="T264:T265"/>
    <mergeCell ref="A266:C266"/>
    <mergeCell ref="D266:E266"/>
    <mergeCell ref="F266:G266"/>
    <mergeCell ref="H266:J266"/>
    <mergeCell ref="K266:M266"/>
    <mergeCell ref="N266:P266"/>
    <mergeCell ref="Q266:S266"/>
    <mergeCell ref="A259:E259"/>
    <mergeCell ref="F259:T259"/>
    <mergeCell ref="A260:E260"/>
    <mergeCell ref="F260:T260"/>
    <mergeCell ref="A254:E254"/>
    <mergeCell ref="A255:E255"/>
    <mergeCell ref="A256:E256"/>
    <mergeCell ref="A257:E257"/>
    <mergeCell ref="F257:G257"/>
    <mergeCell ref="A258:E258"/>
    <mergeCell ref="F258:G258"/>
    <mergeCell ref="A253:E253"/>
    <mergeCell ref="F253:T253"/>
    <mergeCell ref="F254:T254"/>
    <mergeCell ref="F255:T255"/>
    <mergeCell ref="F256:T256"/>
    <mergeCell ref="H257:L257"/>
    <mergeCell ref="N257:P257"/>
    <mergeCell ref="Q257:T257"/>
    <mergeCell ref="H258:L258"/>
    <mergeCell ref="N258:P258"/>
    <mergeCell ref="Q258:T258"/>
    <mergeCell ref="A221:B221"/>
    <mergeCell ref="C221:D221"/>
    <mergeCell ref="G221:H221"/>
    <mergeCell ref="I221:J221"/>
    <mergeCell ref="K221:L221"/>
    <mergeCell ref="M221:N221"/>
    <mergeCell ref="O221:P221"/>
    <mergeCell ref="Q221:R221"/>
    <mergeCell ref="S221:T221"/>
    <mergeCell ref="Q232:T232"/>
    <mergeCell ref="A233:F233"/>
    <mergeCell ref="I233:N233"/>
    <mergeCell ref="Q233:T233"/>
    <mergeCell ref="I234:N234"/>
    <mergeCell ref="Q234:T234"/>
    <mergeCell ref="A223:D223"/>
    <mergeCell ref="I235:N235"/>
    <mergeCell ref="F211:G211"/>
    <mergeCell ref="A212:E212"/>
    <mergeCell ref="A213:E213"/>
    <mergeCell ref="A214:E214"/>
    <mergeCell ref="A216:T216"/>
    <mergeCell ref="A217:B218"/>
    <mergeCell ref="C217:H217"/>
    <mergeCell ref="I217:N217"/>
    <mergeCell ref="O217:T217"/>
    <mergeCell ref="C218:D218"/>
    <mergeCell ref="E218:F218"/>
    <mergeCell ref="G218:H218"/>
    <mergeCell ref="I218:J218"/>
    <mergeCell ref="K218:L218"/>
    <mergeCell ref="M218:N218"/>
    <mergeCell ref="O218:P218"/>
    <mergeCell ref="Q218:R218"/>
    <mergeCell ref="S218:T218"/>
    <mergeCell ref="F214:G214"/>
    <mergeCell ref="F212:G212"/>
    <mergeCell ref="F213:G213"/>
    <mergeCell ref="A196:E199"/>
    <mergeCell ref="F196:T196"/>
    <mergeCell ref="F197:G199"/>
    <mergeCell ref="H197:M197"/>
    <mergeCell ref="N197:T197"/>
    <mergeCell ref="H198:J198"/>
    <mergeCell ref="K198:M198"/>
    <mergeCell ref="N198:P198"/>
    <mergeCell ref="Q198:S198"/>
    <mergeCell ref="T198:T199"/>
    <mergeCell ref="A200:T200"/>
    <mergeCell ref="A201:T201"/>
    <mergeCell ref="F202:G202"/>
    <mergeCell ref="F205:G205"/>
    <mergeCell ref="F206:G206"/>
    <mergeCell ref="A207:E207"/>
    <mergeCell ref="F207:G207"/>
    <mergeCell ref="A205:E205"/>
    <mergeCell ref="A206:E206"/>
    <mergeCell ref="A203:E203"/>
    <mergeCell ref="F203:G203"/>
    <mergeCell ref="A204:E204"/>
    <mergeCell ref="F204:G204"/>
    <mergeCell ref="A192:C192"/>
    <mergeCell ref="D192:E192"/>
    <mergeCell ref="F192:G192"/>
    <mergeCell ref="H192:J192"/>
    <mergeCell ref="K192:M192"/>
    <mergeCell ref="N192:P192"/>
    <mergeCell ref="Q192:S192"/>
    <mergeCell ref="A193:C193"/>
    <mergeCell ref="D193:E193"/>
    <mergeCell ref="F193:G193"/>
    <mergeCell ref="H193:J193"/>
    <mergeCell ref="K193:M193"/>
    <mergeCell ref="N193:P193"/>
    <mergeCell ref="Q193:S193"/>
    <mergeCell ref="A194:E194"/>
    <mergeCell ref="F194:M194"/>
    <mergeCell ref="N194:T194"/>
    <mergeCell ref="A189:C189"/>
    <mergeCell ref="D189:E189"/>
    <mergeCell ref="F189:G189"/>
    <mergeCell ref="H189:J189"/>
    <mergeCell ref="K189:M189"/>
    <mergeCell ref="N189:P189"/>
    <mergeCell ref="Q189:S189"/>
    <mergeCell ref="A190:C190"/>
    <mergeCell ref="D190:E190"/>
    <mergeCell ref="F190:G190"/>
    <mergeCell ref="H190:J190"/>
    <mergeCell ref="K190:M190"/>
    <mergeCell ref="N190:P190"/>
    <mergeCell ref="Q190:S190"/>
    <mergeCell ref="A191:C191"/>
    <mergeCell ref="D191:E191"/>
    <mergeCell ref="F191:G191"/>
    <mergeCell ref="H191:J191"/>
    <mergeCell ref="K191:M191"/>
    <mergeCell ref="N191:P191"/>
    <mergeCell ref="Q191:S191"/>
    <mergeCell ref="A186:C186"/>
    <mergeCell ref="D186:E186"/>
    <mergeCell ref="F186:G186"/>
    <mergeCell ref="H186:J186"/>
    <mergeCell ref="K186:M186"/>
    <mergeCell ref="N186:P186"/>
    <mergeCell ref="Q186:S186"/>
    <mergeCell ref="A187:C187"/>
    <mergeCell ref="D187:E187"/>
    <mergeCell ref="F187:G187"/>
    <mergeCell ref="H187:J187"/>
    <mergeCell ref="K187:M187"/>
    <mergeCell ref="N187:P187"/>
    <mergeCell ref="Q187:S187"/>
    <mergeCell ref="A188:C188"/>
    <mergeCell ref="D188:E188"/>
    <mergeCell ref="F188:G188"/>
    <mergeCell ref="H188:J188"/>
    <mergeCell ref="K188:M188"/>
    <mergeCell ref="N188:P188"/>
    <mergeCell ref="Q188:S188"/>
    <mergeCell ref="K182:M183"/>
    <mergeCell ref="N182:P183"/>
    <mergeCell ref="Q182:S183"/>
    <mergeCell ref="T182:T183"/>
    <mergeCell ref="A184:C184"/>
    <mergeCell ref="D184:E184"/>
    <mergeCell ref="F184:G184"/>
    <mergeCell ref="H184:J184"/>
    <mergeCell ref="K184:M184"/>
    <mergeCell ref="N184:P184"/>
    <mergeCell ref="Q184:S184"/>
    <mergeCell ref="A185:C185"/>
    <mergeCell ref="D185:E185"/>
    <mergeCell ref="F185:G185"/>
    <mergeCell ref="H185:J185"/>
    <mergeCell ref="K185:M185"/>
    <mergeCell ref="N185:P185"/>
    <mergeCell ref="Q185:S185"/>
    <mergeCell ref="I160:N160"/>
    <mergeCell ref="Q160:T160"/>
    <mergeCell ref="A161:F161"/>
    <mergeCell ref="I161:N161"/>
    <mergeCell ref="Q161:T161"/>
    <mergeCell ref="A169:T169"/>
    <mergeCell ref="A171:E171"/>
    <mergeCell ref="F171:T171"/>
    <mergeCell ref="A172:E172"/>
    <mergeCell ref="F172:T172"/>
    <mergeCell ref="A173:E173"/>
    <mergeCell ref="F173:T173"/>
    <mergeCell ref="A174:E174"/>
    <mergeCell ref="F174:T174"/>
    <mergeCell ref="A175:E175"/>
    <mergeCell ref="F175:G175"/>
    <mergeCell ref="H175:L175"/>
    <mergeCell ref="N175:P175"/>
    <mergeCell ref="Q175:T175"/>
    <mergeCell ref="A160:F160"/>
    <mergeCell ref="A162:T162"/>
    <mergeCell ref="Q146:T149"/>
    <mergeCell ref="I150:N150"/>
    <mergeCell ref="Q150:T150"/>
    <mergeCell ref="A151:F151"/>
    <mergeCell ref="I151:N151"/>
    <mergeCell ref="Q151:T151"/>
    <mergeCell ref="I152:N152"/>
    <mergeCell ref="Q152:T152"/>
    <mergeCell ref="I153:N153"/>
    <mergeCell ref="A154:F154"/>
    <mergeCell ref="I154:N154"/>
    <mergeCell ref="Q154:T154"/>
    <mergeCell ref="A155:F158"/>
    <mergeCell ref="I155:N158"/>
    <mergeCell ref="Q155:T158"/>
    <mergeCell ref="A159:F159"/>
    <mergeCell ref="I159:N159"/>
    <mergeCell ref="Q159:T159"/>
    <mergeCell ref="A150:F150"/>
    <mergeCell ref="F112:M112"/>
    <mergeCell ref="N112:T112"/>
    <mergeCell ref="C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A138:B138"/>
    <mergeCell ref="C138:D138"/>
    <mergeCell ref="E138:F138"/>
    <mergeCell ref="G138:H138"/>
    <mergeCell ref="I138:J138"/>
    <mergeCell ref="K138:L138"/>
    <mergeCell ref="M138:N138"/>
    <mergeCell ref="O138:P138"/>
    <mergeCell ref="Q138:R138"/>
    <mergeCell ref="S138:T138"/>
    <mergeCell ref="A137:B137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A118:T118"/>
    <mergeCell ref="F120:G120"/>
    <mergeCell ref="A106:C106"/>
    <mergeCell ref="D106:E106"/>
    <mergeCell ref="F106:G106"/>
    <mergeCell ref="H106:J106"/>
    <mergeCell ref="K106:M106"/>
    <mergeCell ref="N106:P106"/>
    <mergeCell ref="Q106:S106"/>
    <mergeCell ref="A107:C107"/>
    <mergeCell ref="D107:E107"/>
    <mergeCell ref="H107:J107"/>
    <mergeCell ref="K107:M107"/>
    <mergeCell ref="Q107:S107"/>
    <mergeCell ref="A108:C108"/>
    <mergeCell ref="D108:E108"/>
    <mergeCell ref="H108:J108"/>
    <mergeCell ref="K108:M108"/>
    <mergeCell ref="Q108:S108"/>
    <mergeCell ref="F107:G107"/>
    <mergeCell ref="N107:P107"/>
    <mergeCell ref="F108:G108"/>
    <mergeCell ref="N108:P108"/>
    <mergeCell ref="A103:C103"/>
    <mergeCell ref="D103:E103"/>
    <mergeCell ref="F103:G103"/>
    <mergeCell ref="H103:J103"/>
    <mergeCell ref="K103:M103"/>
    <mergeCell ref="N103:P103"/>
    <mergeCell ref="Q103:S103"/>
    <mergeCell ref="A104:C104"/>
    <mergeCell ref="D104:E104"/>
    <mergeCell ref="F104:G104"/>
    <mergeCell ref="H104:J104"/>
    <mergeCell ref="K104:M104"/>
    <mergeCell ref="N104:P104"/>
    <mergeCell ref="Q104:S104"/>
    <mergeCell ref="A105:C105"/>
    <mergeCell ref="D105:E105"/>
    <mergeCell ref="F105:G105"/>
    <mergeCell ref="H105:J105"/>
    <mergeCell ref="K105:M105"/>
    <mergeCell ref="N105:P105"/>
    <mergeCell ref="Q105:S105"/>
    <mergeCell ref="A95:E95"/>
    <mergeCell ref="F95:T95"/>
    <mergeCell ref="A96:E96"/>
    <mergeCell ref="F96:T96"/>
    <mergeCell ref="A98:C101"/>
    <mergeCell ref="D98:E101"/>
    <mergeCell ref="F98:T98"/>
    <mergeCell ref="F99:G101"/>
    <mergeCell ref="H99:M99"/>
    <mergeCell ref="N99:T99"/>
    <mergeCell ref="H100:J101"/>
    <mergeCell ref="K100:M101"/>
    <mergeCell ref="N100:P101"/>
    <mergeCell ref="Q100:S101"/>
    <mergeCell ref="T100:T101"/>
    <mergeCell ref="A102:C102"/>
    <mergeCell ref="D102:E102"/>
    <mergeCell ref="F102:G102"/>
    <mergeCell ref="H102:J102"/>
    <mergeCell ref="K102:M102"/>
    <mergeCell ref="N102:P102"/>
    <mergeCell ref="Q102:S102"/>
    <mergeCell ref="A86:T86"/>
    <mergeCell ref="A89:E89"/>
    <mergeCell ref="F89:T89"/>
    <mergeCell ref="A90:E90"/>
    <mergeCell ref="F90:T90"/>
    <mergeCell ref="A91:E91"/>
    <mergeCell ref="F91:T91"/>
    <mergeCell ref="A92:E92"/>
    <mergeCell ref="F92:T92"/>
    <mergeCell ref="A93:E93"/>
    <mergeCell ref="F93:G93"/>
    <mergeCell ref="H93:L93"/>
    <mergeCell ref="N93:P93"/>
    <mergeCell ref="Q93:T93"/>
    <mergeCell ref="A94:E94"/>
    <mergeCell ref="F94:G94"/>
    <mergeCell ref="H94:L94"/>
    <mergeCell ref="N94:P94"/>
    <mergeCell ref="Q94:T94"/>
    <mergeCell ref="A818:F818"/>
    <mergeCell ref="I818:N818"/>
    <mergeCell ref="Q818:T818"/>
    <mergeCell ref="A819:F819"/>
    <mergeCell ref="I819:N819"/>
    <mergeCell ref="Q819:T819"/>
    <mergeCell ref="A820:T820"/>
    <mergeCell ref="A804:F807"/>
    <mergeCell ref="I804:N807"/>
    <mergeCell ref="Q804:T807"/>
    <mergeCell ref="A808:F808"/>
    <mergeCell ref="A802:F802"/>
    <mergeCell ref="I802:N802"/>
    <mergeCell ref="Q802:T802"/>
    <mergeCell ref="A799:D799"/>
    <mergeCell ref="A800:T800"/>
    <mergeCell ref="A795:B795"/>
    <mergeCell ref="C795:D795"/>
    <mergeCell ref="E795:F795"/>
    <mergeCell ref="G795:H795"/>
    <mergeCell ref="I795:J795"/>
    <mergeCell ref="K795:L795"/>
    <mergeCell ref="M795:N795"/>
    <mergeCell ref="O795:P795"/>
    <mergeCell ref="Q795:R795"/>
    <mergeCell ref="S795:T795"/>
    <mergeCell ref="A796:B796"/>
    <mergeCell ref="C796:D796"/>
    <mergeCell ref="E796:F796"/>
    <mergeCell ref="G796:H796"/>
    <mergeCell ref="I796:J796"/>
    <mergeCell ref="K796:L796"/>
    <mergeCell ref="A770:E770"/>
    <mergeCell ref="F770:M770"/>
    <mergeCell ref="N770:T770"/>
    <mergeCell ref="A772:E775"/>
    <mergeCell ref="F772:T772"/>
    <mergeCell ref="A754:E754"/>
    <mergeCell ref="F754:T754"/>
    <mergeCell ref="A756:C759"/>
    <mergeCell ref="D756:E759"/>
    <mergeCell ref="F756:T756"/>
    <mergeCell ref="F757:G759"/>
    <mergeCell ref="H757:M757"/>
    <mergeCell ref="N757:T757"/>
    <mergeCell ref="H758:J759"/>
    <mergeCell ref="K758:M759"/>
    <mergeCell ref="N758:P759"/>
    <mergeCell ref="Q758:S759"/>
    <mergeCell ref="A762:C762"/>
    <mergeCell ref="D762:E762"/>
    <mergeCell ref="F762:G762"/>
    <mergeCell ref="H762:J762"/>
    <mergeCell ref="K762:M762"/>
    <mergeCell ref="N762:P762"/>
    <mergeCell ref="Q762:S762"/>
    <mergeCell ref="A763:C763"/>
    <mergeCell ref="D763:E763"/>
    <mergeCell ref="F763:G763"/>
    <mergeCell ref="H763:J763"/>
    <mergeCell ref="K763:M763"/>
    <mergeCell ref="N763:P763"/>
    <mergeCell ref="Q763:S763"/>
    <mergeCell ref="A764:C764"/>
    <mergeCell ref="A747:E747"/>
    <mergeCell ref="F747:T747"/>
    <mergeCell ref="A748:E748"/>
    <mergeCell ref="A745:T745"/>
    <mergeCell ref="A735:F735"/>
    <mergeCell ref="I735:N735"/>
    <mergeCell ref="Q735:T735"/>
    <mergeCell ref="A736:F736"/>
    <mergeCell ref="I736:N736"/>
    <mergeCell ref="Q736:T736"/>
    <mergeCell ref="A737:T737"/>
    <mergeCell ref="F748:T748"/>
    <mergeCell ref="A749:E749"/>
    <mergeCell ref="F749:T749"/>
    <mergeCell ref="A750:E750"/>
    <mergeCell ref="F750:T750"/>
    <mergeCell ref="A751:E751"/>
    <mergeCell ref="F751:G751"/>
    <mergeCell ref="H751:L751"/>
    <mergeCell ref="N751:P751"/>
    <mergeCell ref="Q751:T751"/>
    <mergeCell ref="A709:T709"/>
    <mergeCell ref="A710:B711"/>
    <mergeCell ref="C710:H710"/>
    <mergeCell ref="I710:N710"/>
    <mergeCell ref="F707:G707"/>
    <mergeCell ref="F705:G705"/>
    <mergeCell ref="F706:G706"/>
    <mergeCell ref="A707:E707"/>
    <mergeCell ref="F703:G703"/>
    <mergeCell ref="F704:G704"/>
    <mergeCell ref="F701:G701"/>
    <mergeCell ref="F702:G702"/>
    <mergeCell ref="F699:G699"/>
    <mergeCell ref="F700:G700"/>
    <mergeCell ref="F697:G697"/>
    <mergeCell ref="F698:G698"/>
    <mergeCell ref="F695:G695"/>
    <mergeCell ref="F696:G696"/>
    <mergeCell ref="A700:E700"/>
    <mergeCell ref="A701:E701"/>
    <mergeCell ref="A702:E702"/>
    <mergeCell ref="A703:E703"/>
    <mergeCell ref="A704:E704"/>
    <mergeCell ref="A705:E705"/>
    <mergeCell ref="A706:E706"/>
    <mergeCell ref="O710:T710"/>
    <mergeCell ref="C711:D711"/>
    <mergeCell ref="E711:F711"/>
    <mergeCell ref="G711:H711"/>
    <mergeCell ref="I711:J711"/>
    <mergeCell ref="K711:L711"/>
    <mergeCell ref="M711:N711"/>
    <mergeCell ref="H675:J676"/>
    <mergeCell ref="K675:M676"/>
    <mergeCell ref="N675:P676"/>
    <mergeCell ref="Q675:S676"/>
    <mergeCell ref="A678:C678"/>
    <mergeCell ref="D678:E678"/>
    <mergeCell ref="F678:G678"/>
    <mergeCell ref="H678:J678"/>
    <mergeCell ref="K678:M678"/>
    <mergeCell ref="N678:P678"/>
    <mergeCell ref="Q678:S678"/>
    <mergeCell ref="A679:C679"/>
    <mergeCell ref="D679:E679"/>
    <mergeCell ref="F679:G679"/>
    <mergeCell ref="H679:J679"/>
    <mergeCell ref="K679:M679"/>
    <mergeCell ref="N679:P679"/>
    <mergeCell ref="Q679:S679"/>
    <mergeCell ref="I646:N646"/>
    <mergeCell ref="A644:F644"/>
    <mergeCell ref="I644:N644"/>
    <mergeCell ref="Q644:T644"/>
    <mergeCell ref="I645:N645"/>
    <mergeCell ref="Q645:T645"/>
    <mergeCell ref="A647:F647"/>
    <mergeCell ref="I647:N647"/>
    <mergeCell ref="Q647:T647"/>
    <mergeCell ref="A625:E625"/>
    <mergeCell ref="F625:G625"/>
    <mergeCell ref="A617:E617"/>
    <mergeCell ref="A623:E623"/>
    <mergeCell ref="F623:G623"/>
    <mergeCell ref="A624:E624"/>
    <mergeCell ref="F624:G624"/>
    <mergeCell ref="A627:T627"/>
    <mergeCell ref="I628:N628"/>
    <mergeCell ref="O628:T628"/>
    <mergeCell ref="F617:G617"/>
    <mergeCell ref="A618:E618"/>
    <mergeCell ref="F618:G618"/>
    <mergeCell ref="A619:E619"/>
    <mergeCell ref="F619:G619"/>
    <mergeCell ref="A620:E620"/>
    <mergeCell ref="F620:G620"/>
    <mergeCell ref="A621:E621"/>
    <mergeCell ref="F621:G621"/>
    <mergeCell ref="A622:E622"/>
    <mergeCell ref="F622:G622"/>
    <mergeCell ref="I629:J629"/>
    <mergeCell ref="K629:L629"/>
    <mergeCell ref="F615:G615"/>
    <mergeCell ref="F616:G616"/>
    <mergeCell ref="F613:G613"/>
    <mergeCell ref="F614:G614"/>
    <mergeCell ref="H609:J609"/>
    <mergeCell ref="K609:M609"/>
    <mergeCell ref="N609:P609"/>
    <mergeCell ref="Q609:S609"/>
    <mergeCell ref="A607:E610"/>
    <mergeCell ref="F607:T607"/>
    <mergeCell ref="F608:G610"/>
    <mergeCell ref="H608:M608"/>
    <mergeCell ref="T609:T610"/>
    <mergeCell ref="A611:T611"/>
    <mergeCell ref="A612:T612"/>
    <mergeCell ref="A613:E613"/>
    <mergeCell ref="A614:E614"/>
    <mergeCell ref="A615:E615"/>
    <mergeCell ref="A616:E616"/>
    <mergeCell ref="A605:E605"/>
    <mergeCell ref="F605:M605"/>
    <mergeCell ref="N605:T605"/>
    <mergeCell ref="N608:T608"/>
    <mergeCell ref="A603:C603"/>
    <mergeCell ref="D603:E603"/>
    <mergeCell ref="F603:G603"/>
    <mergeCell ref="H603:J603"/>
    <mergeCell ref="K603:M603"/>
    <mergeCell ref="N603:P603"/>
    <mergeCell ref="Q603:S603"/>
    <mergeCell ref="A604:C604"/>
    <mergeCell ref="D604:E604"/>
    <mergeCell ref="F604:G604"/>
    <mergeCell ref="H604:J604"/>
    <mergeCell ref="K604:M604"/>
    <mergeCell ref="N604:P604"/>
    <mergeCell ref="Q604:S604"/>
    <mergeCell ref="A601:C601"/>
    <mergeCell ref="D601:E601"/>
    <mergeCell ref="F601:G601"/>
    <mergeCell ref="H601:J601"/>
    <mergeCell ref="K601:M601"/>
    <mergeCell ref="N601:P601"/>
    <mergeCell ref="Q601:S601"/>
    <mergeCell ref="A602:C602"/>
    <mergeCell ref="D602:E602"/>
    <mergeCell ref="F602:G602"/>
    <mergeCell ref="H602:J602"/>
    <mergeCell ref="K602:M602"/>
    <mergeCell ref="N602:P602"/>
    <mergeCell ref="Q602:S602"/>
    <mergeCell ref="A599:C599"/>
    <mergeCell ref="D599:E599"/>
    <mergeCell ref="F599:G599"/>
    <mergeCell ref="H599:J599"/>
    <mergeCell ref="K599:M599"/>
    <mergeCell ref="N599:P599"/>
    <mergeCell ref="Q599:S599"/>
    <mergeCell ref="A600:C600"/>
    <mergeCell ref="D600:E600"/>
    <mergeCell ref="F600:G600"/>
    <mergeCell ref="H600:J600"/>
    <mergeCell ref="K600:M600"/>
    <mergeCell ref="N600:P600"/>
    <mergeCell ref="Q600:S600"/>
    <mergeCell ref="A550:B550"/>
    <mergeCell ref="C550:D550"/>
    <mergeCell ref="G550:H550"/>
    <mergeCell ref="I550:J550"/>
    <mergeCell ref="K550:L550"/>
    <mergeCell ref="M550:N550"/>
    <mergeCell ref="O550:P550"/>
    <mergeCell ref="Q550:R550"/>
    <mergeCell ref="S550:T550"/>
    <mergeCell ref="A552:D552"/>
    <mergeCell ref="A543:E543"/>
    <mergeCell ref="F543:G543"/>
    <mergeCell ref="A538:E538"/>
    <mergeCell ref="F538:G538"/>
    <mergeCell ref="A539:E539"/>
    <mergeCell ref="F539:G539"/>
    <mergeCell ref="A540:E540"/>
    <mergeCell ref="F540:G540"/>
    <mergeCell ref="A541:E541"/>
    <mergeCell ref="F541:G541"/>
    <mergeCell ref="A542:E542"/>
    <mergeCell ref="F542:G542"/>
    <mergeCell ref="A545:T545"/>
    <mergeCell ref="A546:B547"/>
    <mergeCell ref="C546:H546"/>
    <mergeCell ref="I546:N546"/>
    <mergeCell ref="O546:T546"/>
    <mergeCell ref="C547:D547"/>
    <mergeCell ref="E547:F547"/>
    <mergeCell ref="G547:H547"/>
    <mergeCell ref="I547:J547"/>
    <mergeCell ref="K547:L547"/>
    <mergeCell ref="F532:G532"/>
    <mergeCell ref="A519:C519"/>
    <mergeCell ref="D519:E519"/>
    <mergeCell ref="F519:G519"/>
    <mergeCell ref="A520:C520"/>
    <mergeCell ref="D520:E520"/>
    <mergeCell ref="F520:G520"/>
    <mergeCell ref="A522:C522"/>
    <mergeCell ref="D522:E522"/>
    <mergeCell ref="F522:G522"/>
    <mergeCell ref="A521:C521"/>
    <mergeCell ref="D521:E521"/>
    <mergeCell ref="F521:G521"/>
    <mergeCell ref="A523:E523"/>
    <mergeCell ref="F523:M523"/>
    <mergeCell ref="H517:J517"/>
    <mergeCell ref="K517:M517"/>
    <mergeCell ref="A518:C518"/>
    <mergeCell ref="D518:E518"/>
    <mergeCell ref="F518:G518"/>
    <mergeCell ref="H518:J518"/>
    <mergeCell ref="K518:M518"/>
    <mergeCell ref="H521:J521"/>
    <mergeCell ref="K521:M521"/>
    <mergeCell ref="A515:C515"/>
    <mergeCell ref="D515:E515"/>
    <mergeCell ref="F515:G515"/>
    <mergeCell ref="H515:J515"/>
    <mergeCell ref="K515:M515"/>
    <mergeCell ref="N515:P515"/>
    <mergeCell ref="Q515:S515"/>
    <mergeCell ref="A516:C516"/>
    <mergeCell ref="D516:E516"/>
    <mergeCell ref="F516:G516"/>
    <mergeCell ref="H516:J516"/>
    <mergeCell ref="K516:M516"/>
    <mergeCell ref="N516:P516"/>
    <mergeCell ref="Q516:S516"/>
    <mergeCell ref="A513:C513"/>
    <mergeCell ref="D513:E513"/>
    <mergeCell ref="F513:G513"/>
    <mergeCell ref="H513:J513"/>
    <mergeCell ref="K513:M513"/>
    <mergeCell ref="N513:P513"/>
    <mergeCell ref="Q513:S513"/>
    <mergeCell ref="A514:C514"/>
    <mergeCell ref="D514:E514"/>
    <mergeCell ref="F514:G514"/>
    <mergeCell ref="H514:J514"/>
    <mergeCell ref="K514:M514"/>
    <mergeCell ref="N514:P514"/>
    <mergeCell ref="Q514:S514"/>
    <mergeCell ref="G465:H465"/>
    <mergeCell ref="I465:J465"/>
    <mergeCell ref="K465:L465"/>
    <mergeCell ref="M465:N465"/>
    <mergeCell ref="O465:P465"/>
    <mergeCell ref="Q465:R465"/>
    <mergeCell ref="S465:T465"/>
    <mergeCell ref="A466:B466"/>
    <mergeCell ref="C466:D466"/>
    <mergeCell ref="E466:F466"/>
    <mergeCell ref="G466:H466"/>
    <mergeCell ref="I466:J466"/>
    <mergeCell ref="K466:L466"/>
    <mergeCell ref="M466:N466"/>
    <mergeCell ref="O466:P466"/>
    <mergeCell ref="Q466:R466"/>
    <mergeCell ref="S466:T466"/>
    <mergeCell ref="A467:B467"/>
    <mergeCell ref="A456:E456"/>
    <mergeCell ref="F456:G456"/>
    <mergeCell ref="A457:E457"/>
    <mergeCell ref="F457:G457"/>
    <mergeCell ref="A458:E458"/>
    <mergeCell ref="F458:G458"/>
    <mergeCell ref="A459:E459"/>
    <mergeCell ref="F459:G459"/>
    <mergeCell ref="A460:E460"/>
    <mergeCell ref="F460:G460"/>
    <mergeCell ref="A462:T462"/>
    <mergeCell ref="A463:B464"/>
    <mergeCell ref="C463:H463"/>
    <mergeCell ref="I463:N463"/>
    <mergeCell ref="O463:T463"/>
    <mergeCell ref="A442:E445"/>
    <mergeCell ref="F442:T442"/>
    <mergeCell ref="F443:G445"/>
    <mergeCell ref="H443:M443"/>
    <mergeCell ref="N443:T443"/>
    <mergeCell ref="H444:J444"/>
    <mergeCell ref="K444:M444"/>
    <mergeCell ref="N444:P444"/>
    <mergeCell ref="Q444:S444"/>
    <mergeCell ref="T444:T445"/>
    <mergeCell ref="C464:D464"/>
    <mergeCell ref="E464:F464"/>
    <mergeCell ref="G464:H464"/>
    <mergeCell ref="I464:J464"/>
    <mergeCell ref="K464:L464"/>
    <mergeCell ref="M464:N464"/>
    <mergeCell ref="O464:P464"/>
    <mergeCell ref="A430:C430"/>
    <mergeCell ref="D430:E430"/>
    <mergeCell ref="F430:G430"/>
    <mergeCell ref="H430:J430"/>
    <mergeCell ref="K430:M430"/>
    <mergeCell ref="N430:P430"/>
    <mergeCell ref="Q430:S430"/>
    <mergeCell ref="A431:C431"/>
    <mergeCell ref="D431:E431"/>
    <mergeCell ref="F431:G431"/>
    <mergeCell ref="H431:J431"/>
    <mergeCell ref="K431:M431"/>
    <mergeCell ref="N431:P431"/>
    <mergeCell ref="Q431:S431"/>
    <mergeCell ref="A432:C432"/>
    <mergeCell ref="D432:E432"/>
    <mergeCell ref="H432:J432"/>
    <mergeCell ref="K432:M432"/>
    <mergeCell ref="N432:P432"/>
    <mergeCell ref="Q432:S432"/>
    <mergeCell ref="D433:E433"/>
    <mergeCell ref="H433:J433"/>
    <mergeCell ref="K433:M433"/>
    <mergeCell ref="N433:P433"/>
    <mergeCell ref="Q433:S433"/>
    <mergeCell ref="F432:G432"/>
    <mergeCell ref="F433:G433"/>
    <mergeCell ref="A434:C434"/>
    <mergeCell ref="D434:E434"/>
    <mergeCell ref="H434:J434"/>
    <mergeCell ref="K434:M434"/>
    <mergeCell ref="A423:E423"/>
    <mergeCell ref="F423:T423"/>
    <mergeCell ref="F424:T424"/>
    <mergeCell ref="A426:C429"/>
    <mergeCell ref="D426:E429"/>
    <mergeCell ref="H428:J429"/>
    <mergeCell ref="K428:M429"/>
    <mergeCell ref="N428:P429"/>
    <mergeCell ref="Q428:S429"/>
    <mergeCell ref="A424:E424"/>
    <mergeCell ref="F426:T426"/>
    <mergeCell ref="F427:G429"/>
    <mergeCell ref="H427:M427"/>
    <mergeCell ref="N427:T427"/>
    <mergeCell ref="T428:T429"/>
    <mergeCell ref="A415:T415"/>
    <mergeCell ref="Q396:T396"/>
    <mergeCell ref="A396:F396"/>
    <mergeCell ref="I396:N396"/>
    <mergeCell ref="A397:F397"/>
    <mergeCell ref="I397:N397"/>
    <mergeCell ref="Q397:T397"/>
    <mergeCell ref="I398:N398"/>
    <mergeCell ref="Q398:T398"/>
    <mergeCell ref="A406:F406"/>
    <mergeCell ref="I406:N406"/>
    <mergeCell ref="Q406:T406"/>
    <mergeCell ref="A407:F407"/>
    <mergeCell ref="I407:N407"/>
    <mergeCell ref="Q407:T407"/>
    <mergeCell ref="A408:T408"/>
    <mergeCell ref="A419:E419"/>
    <mergeCell ref="A374:E374"/>
    <mergeCell ref="F374:G374"/>
    <mergeCell ref="A375:E375"/>
    <mergeCell ref="F375:G375"/>
    <mergeCell ref="A376:E376"/>
    <mergeCell ref="F376:G376"/>
    <mergeCell ref="A377:E377"/>
    <mergeCell ref="F377:G377"/>
    <mergeCell ref="A378:E378"/>
    <mergeCell ref="F378:G378"/>
    <mergeCell ref="A380:T380"/>
    <mergeCell ref="A381:B382"/>
    <mergeCell ref="C381:H381"/>
    <mergeCell ref="F352:G352"/>
    <mergeCell ref="F353:G353"/>
    <mergeCell ref="F354:G354"/>
    <mergeCell ref="A352:C352"/>
    <mergeCell ref="D352:E352"/>
    <mergeCell ref="H352:J352"/>
    <mergeCell ref="K352:M352"/>
    <mergeCell ref="N352:P352"/>
    <mergeCell ref="Q352:S352"/>
    <mergeCell ref="A353:C353"/>
    <mergeCell ref="D353:E353"/>
    <mergeCell ref="H353:J353"/>
    <mergeCell ref="K353:M353"/>
    <mergeCell ref="N353:P353"/>
    <mergeCell ref="Q353:S353"/>
    <mergeCell ref="A354:C354"/>
    <mergeCell ref="D354:E354"/>
    <mergeCell ref="H354:J354"/>
    <mergeCell ref="K354:M354"/>
    <mergeCell ref="N354:P354"/>
    <mergeCell ref="Q354:S354"/>
    <mergeCell ref="A338:E338"/>
    <mergeCell ref="A339:E339"/>
    <mergeCell ref="F339:G339"/>
    <mergeCell ref="A326:T326"/>
    <mergeCell ref="A335:E335"/>
    <mergeCell ref="F335:T335"/>
    <mergeCell ref="F336:T336"/>
    <mergeCell ref="F337:T337"/>
    <mergeCell ref="F338:T338"/>
    <mergeCell ref="H339:L339"/>
    <mergeCell ref="N339:P339"/>
    <mergeCell ref="A325:F325"/>
    <mergeCell ref="I325:N325"/>
    <mergeCell ref="Q325:T325"/>
    <mergeCell ref="A314:F314"/>
    <mergeCell ref="I314:N314"/>
    <mergeCell ref="Q314:T314"/>
    <mergeCell ref="A315:F315"/>
    <mergeCell ref="A319:F322"/>
    <mergeCell ref="I319:N322"/>
    <mergeCell ref="Q319:T322"/>
    <mergeCell ref="A323:F323"/>
    <mergeCell ref="I323:N323"/>
    <mergeCell ref="Q323:T323"/>
    <mergeCell ref="A324:F324"/>
    <mergeCell ref="I324:N324"/>
    <mergeCell ref="Q324:T324"/>
    <mergeCell ref="Q339:T339"/>
    <mergeCell ref="A336:E336"/>
    <mergeCell ref="A337:E337"/>
    <mergeCell ref="A301:B301"/>
    <mergeCell ref="C301:D301"/>
    <mergeCell ref="E301:F301"/>
    <mergeCell ref="G301:H301"/>
    <mergeCell ref="I301:J301"/>
    <mergeCell ref="K301:L301"/>
    <mergeCell ref="M301:N301"/>
    <mergeCell ref="O301:P301"/>
    <mergeCell ref="Q301:R301"/>
    <mergeCell ref="S301:T301"/>
    <mergeCell ref="A302:B302"/>
    <mergeCell ref="C302:D302"/>
    <mergeCell ref="E302:F302"/>
    <mergeCell ref="G302:H302"/>
    <mergeCell ref="I302:J302"/>
    <mergeCell ref="K302:L302"/>
    <mergeCell ref="M302:N302"/>
    <mergeCell ref="O302:P302"/>
    <mergeCell ref="Q302:R302"/>
    <mergeCell ref="S302:T302"/>
    <mergeCell ref="A243:F243"/>
    <mergeCell ref="I243:N243"/>
    <mergeCell ref="Q243:T243"/>
    <mergeCell ref="A244:T244"/>
    <mergeCell ref="A228:F231"/>
    <mergeCell ref="I228:N231"/>
    <mergeCell ref="Q228:T231"/>
    <mergeCell ref="A232:F232"/>
    <mergeCell ref="I232:N232"/>
    <mergeCell ref="A224:T224"/>
    <mergeCell ref="A226:F226"/>
    <mergeCell ref="I226:N226"/>
    <mergeCell ref="Q226:T226"/>
    <mergeCell ref="A236:F236"/>
    <mergeCell ref="I236:N236"/>
    <mergeCell ref="Q236:T236"/>
    <mergeCell ref="A237:F240"/>
    <mergeCell ref="I237:N240"/>
    <mergeCell ref="Q237:T240"/>
    <mergeCell ref="A241:F241"/>
    <mergeCell ref="I241:N241"/>
    <mergeCell ref="Q241:T241"/>
    <mergeCell ref="A242:F242"/>
    <mergeCell ref="I242:N242"/>
    <mergeCell ref="Q242:T242"/>
    <mergeCell ref="A219:B219"/>
    <mergeCell ref="C219:D219"/>
    <mergeCell ref="E219:F219"/>
    <mergeCell ref="G219:H219"/>
    <mergeCell ref="I219:J219"/>
    <mergeCell ref="K219:L219"/>
    <mergeCell ref="M219:N219"/>
    <mergeCell ref="O219:P219"/>
    <mergeCell ref="Q219:R219"/>
    <mergeCell ref="S219:T219"/>
    <mergeCell ref="A220:B220"/>
    <mergeCell ref="C220:D220"/>
    <mergeCell ref="E220:F220"/>
    <mergeCell ref="G220:H220"/>
    <mergeCell ref="I220:J220"/>
    <mergeCell ref="K220:L220"/>
    <mergeCell ref="M220:N220"/>
    <mergeCell ref="O220:P220"/>
    <mergeCell ref="Q220:R220"/>
    <mergeCell ref="S220:T220"/>
    <mergeCell ref="A208:E208"/>
    <mergeCell ref="F208:G208"/>
    <mergeCell ref="A209:E209"/>
    <mergeCell ref="F209:G209"/>
    <mergeCell ref="A210:E210"/>
    <mergeCell ref="F210:G210"/>
    <mergeCell ref="A211:E211"/>
    <mergeCell ref="A202:E202"/>
    <mergeCell ref="F39:G39"/>
    <mergeCell ref="A38:E38"/>
    <mergeCell ref="Q27:S27"/>
    <mergeCell ref="N27:P27"/>
    <mergeCell ref="K27:M27"/>
    <mergeCell ref="H27:J27"/>
    <mergeCell ref="F27:G27"/>
    <mergeCell ref="A27:C27"/>
    <mergeCell ref="A28:C28"/>
    <mergeCell ref="D28:E28"/>
    <mergeCell ref="Q68:T68"/>
    <mergeCell ref="D27:E27"/>
    <mergeCell ref="A41:E41"/>
    <mergeCell ref="F41:G41"/>
    <mergeCell ref="A40:E40"/>
    <mergeCell ref="F40:G40"/>
    <mergeCell ref="I54:J54"/>
    <mergeCell ref="K54:L54"/>
    <mergeCell ref="M54:N54"/>
    <mergeCell ref="A43:E43"/>
    <mergeCell ref="F43:G43"/>
    <mergeCell ref="A49:E49"/>
    <mergeCell ref="F49:G49"/>
    <mergeCell ref="A44:E44"/>
    <mergeCell ref="N26:P26"/>
    <mergeCell ref="K26:M26"/>
    <mergeCell ref="H26:J26"/>
    <mergeCell ref="F26:G26"/>
    <mergeCell ref="D26:E26"/>
    <mergeCell ref="A26:C26"/>
    <mergeCell ref="A21:C21"/>
    <mergeCell ref="D21:E21"/>
    <mergeCell ref="F21:G21"/>
    <mergeCell ref="Q22:S22"/>
    <mergeCell ref="A23:C23"/>
    <mergeCell ref="A24:C24"/>
    <mergeCell ref="D24:E24"/>
    <mergeCell ref="F24:G24"/>
    <mergeCell ref="H24:J24"/>
    <mergeCell ref="A22:C22"/>
    <mergeCell ref="D22:E22"/>
    <mergeCell ref="A3:T3"/>
    <mergeCell ref="A6:E6"/>
    <mergeCell ref="F6:T6"/>
    <mergeCell ref="A7:E7"/>
    <mergeCell ref="F7:T7"/>
    <mergeCell ref="A8:E8"/>
    <mergeCell ref="F8:T8"/>
    <mergeCell ref="A9:E9"/>
    <mergeCell ref="F9:T9"/>
    <mergeCell ref="A10:E10"/>
    <mergeCell ref="F10:G10"/>
    <mergeCell ref="H10:L10"/>
    <mergeCell ref="N10:P10"/>
    <mergeCell ref="H20:J20"/>
    <mergeCell ref="K20:M20"/>
    <mergeCell ref="N20:P20"/>
    <mergeCell ref="A13:E13"/>
    <mergeCell ref="F13:T13"/>
    <mergeCell ref="A15:C18"/>
    <mergeCell ref="Q10:T10"/>
    <mergeCell ref="A11:E11"/>
    <mergeCell ref="F11:G11"/>
    <mergeCell ref="H11:L11"/>
    <mergeCell ref="N11:P11"/>
    <mergeCell ref="Q11:T11"/>
    <mergeCell ref="A12:E12"/>
    <mergeCell ref="F12:T12"/>
    <mergeCell ref="N17:P18"/>
    <mergeCell ref="Q17:S18"/>
    <mergeCell ref="T17:T18"/>
    <mergeCell ref="A19:C19"/>
    <mergeCell ref="A20:C20"/>
    <mergeCell ref="F29:M29"/>
    <mergeCell ref="F22:G22"/>
    <mergeCell ref="H22:J22"/>
    <mergeCell ref="K22:M22"/>
    <mergeCell ref="N22:P22"/>
    <mergeCell ref="Q23:S23"/>
    <mergeCell ref="N23:P23"/>
    <mergeCell ref="K23:M23"/>
    <mergeCell ref="H23:J23"/>
    <mergeCell ref="F23:G23"/>
    <mergeCell ref="D23:E23"/>
    <mergeCell ref="D15:E18"/>
    <mergeCell ref="F15:T15"/>
    <mergeCell ref="F16:G18"/>
    <mergeCell ref="H16:M16"/>
    <mergeCell ref="N16:T16"/>
    <mergeCell ref="H17:J18"/>
    <mergeCell ref="K17:M18"/>
    <mergeCell ref="Q20:S20"/>
    <mergeCell ref="H21:J21"/>
    <mergeCell ref="K21:M21"/>
    <mergeCell ref="N21:P21"/>
    <mergeCell ref="Q21:S21"/>
    <mergeCell ref="D19:E19"/>
    <mergeCell ref="F19:G19"/>
    <mergeCell ref="H19:J19"/>
    <mergeCell ref="K19:M19"/>
    <mergeCell ref="Q19:S19"/>
    <mergeCell ref="N19:P19"/>
    <mergeCell ref="D20:E20"/>
    <mergeCell ref="F20:G20"/>
    <mergeCell ref="Q26:S26"/>
    <mergeCell ref="O53:P53"/>
    <mergeCell ref="Q53:R53"/>
    <mergeCell ref="S53:T53"/>
    <mergeCell ref="S54:T54"/>
    <mergeCell ref="A55:B55"/>
    <mergeCell ref="C55:D55"/>
    <mergeCell ref="E55:F55"/>
    <mergeCell ref="G55:H55"/>
    <mergeCell ref="Q25:S25"/>
    <mergeCell ref="A25:C25"/>
    <mergeCell ref="D25:E25"/>
    <mergeCell ref="F25:G25"/>
    <mergeCell ref="H25:J25"/>
    <mergeCell ref="K25:M25"/>
    <mergeCell ref="N25:P25"/>
    <mergeCell ref="K24:M24"/>
    <mergeCell ref="N24:P24"/>
    <mergeCell ref="Q24:S24"/>
    <mergeCell ref="A36:T36"/>
    <mergeCell ref="A31:E34"/>
    <mergeCell ref="F31:T31"/>
    <mergeCell ref="F32:G34"/>
    <mergeCell ref="H32:M32"/>
    <mergeCell ref="N32:T32"/>
    <mergeCell ref="H33:J33"/>
    <mergeCell ref="K33:M33"/>
    <mergeCell ref="F28:G28"/>
    <mergeCell ref="H28:J28"/>
    <mergeCell ref="K28:M28"/>
    <mergeCell ref="N28:P28"/>
    <mergeCell ref="Q28:S28"/>
    <mergeCell ref="A29:E29"/>
    <mergeCell ref="I67:N67"/>
    <mergeCell ref="Q67:T67"/>
    <mergeCell ref="I70:N70"/>
    <mergeCell ref="A71:F71"/>
    <mergeCell ref="I71:N71"/>
    <mergeCell ref="Q71:T71"/>
    <mergeCell ref="I69:N69"/>
    <mergeCell ref="Q69:T69"/>
    <mergeCell ref="F44:G44"/>
    <mergeCell ref="A47:E47"/>
    <mergeCell ref="F47:G47"/>
    <mergeCell ref="N29:T29"/>
    <mergeCell ref="A37:E37"/>
    <mergeCell ref="F37:G37"/>
    <mergeCell ref="N33:P33"/>
    <mergeCell ref="Q33:S33"/>
    <mergeCell ref="T33:T34"/>
    <mergeCell ref="A35:T35"/>
    <mergeCell ref="A61:F61"/>
    <mergeCell ref="I61:N61"/>
    <mergeCell ref="Q61:T61"/>
    <mergeCell ref="A51:T51"/>
    <mergeCell ref="A52:B53"/>
    <mergeCell ref="C52:H52"/>
    <mergeCell ref="I52:N52"/>
    <mergeCell ref="O52:T52"/>
    <mergeCell ref="C53:D53"/>
    <mergeCell ref="E53:F53"/>
    <mergeCell ref="G53:H53"/>
    <mergeCell ref="I53:J53"/>
    <mergeCell ref="K53:L53"/>
    <mergeCell ref="M53:N53"/>
    <mergeCell ref="O56:P56"/>
    <mergeCell ref="Q56:R56"/>
    <mergeCell ref="S56:T56"/>
    <mergeCell ref="A58:D58"/>
    <mergeCell ref="A59:T59"/>
    <mergeCell ref="A56:B56"/>
    <mergeCell ref="C56:D56"/>
    <mergeCell ref="G56:H56"/>
    <mergeCell ref="I56:J56"/>
    <mergeCell ref="K56:L56"/>
    <mergeCell ref="I55:J55"/>
    <mergeCell ref="K55:L55"/>
    <mergeCell ref="M55:N55"/>
    <mergeCell ref="O55:P55"/>
    <mergeCell ref="Q55:R55"/>
    <mergeCell ref="S55:T55"/>
    <mergeCell ref="A54:B54"/>
    <mergeCell ref="C54:D54"/>
    <mergeCell ref="E54:F54"/>
    <mergeCell ref="G54:H54"/>
    <mergeCell ref="A39:E39"/>
    <mergeCell ref="F38:G38"/>
    <mergeCell ref="A42:E42"/>
    <mergeCell ref="F42:G42"/>
    <mergeCell ref="A45:E45"/>
    <mergeCell ref="F45:G45"/>
    <mergeCell ref="A46:E46"/>
    <mergeCell ref="F46:G46"/>
    <mergeCell ref="A48:E48"/>
    <mergeCell ref="F48:G48"/>
    <mergeCell ref="A79:T79"/>
    <mergeCell ref="A72:F75"/>
    <mergeCell ref="I72:N75"/>
    <mergeCell ref="Q72:T75"/>
    <mergeCell ref="A76:F76"/>
    <mergeCell ref="I76:N76"/>
    <mergeCell ref="Q76:T76"/>
    <mergeCell ref="A67:F67"/>
    <mergeCell ref="A77:F77"/>
    <mergeCell ref="I77:N77"/>
    <mergeCell ref="Q77:T77"/>
    <mergeCell ref="A78:F78"/>
    <mergeCell ref="I78:N78"/>
    <mergeCell ref="Q78:T78"/>
    <mergeCell ref="A68:F68"/>
    <mergeCell ref="I68:N68"/>
    <mergeCell ref="O54:P54"/>
    <mergeCell ref="Q54:R54"/>
    <mergeCell ref="A63:F66"/>
    <mergeCell ref="I63:N66"/>
    <mergeCell ref="Q63:T66"/>
    <mergeCell ref="M56:N56"/>
    <mergeCell ref="A109:C109"/>
    <mergeCell ref="D109:E109"/>
    <mergeCell ref="F109:G109"/>
    <mergeCell ref="H109:J109"/>
    <mergeCell ref="K109:M109"/>
    <mergeCell ref="N109:P109"/>
    <mergeCell ref="Q109:S109"/>
    <mergeCell ref="H116:J116"/>
    <mergeCell ref="K116:M116"/>
    <mergeCell ref="N116:P116"/>
    <mergeCell ref="Q116:S116"/>
    <mergeCell ref="A114:E117"/>
    <mergeCell ref="F114:T114"/>
    <mergeCell ref="F115:G117"/>
    <mergeCell ref="H115:M115"/>
    <mergeCell ref="N115:T115"/>
    <mergeCell ref="T116:T117"/>
    <mergeCell ref="A110:C110"/>
    <mergeCell ref="D110:E110"/>
    <mergeCell ref="F110:G110"/>
    <mergeCell ref="H110:J110"/>
    <mergeCell ref="K110:M110"/>
    <mergeCell ref="N110:P110"/>
    <mergeCell ref="Q110:S110"/>
    <mergeCell ref="A111:C111"/>
    <mergeCell ref="D111:E111"/>
    <mergeCell ref="F111:G111"/>
    <mergeCell ref="H111:J111"/>
    <mergeCell ref="K111:M111"/>
    <mergeCell ref="N111:P111"/>
    <mergeCell ref="Q111:S111"/>
    <mergeCell ref="A112:E112"/>
    <mergeCell ref="F121:G121"/>
    <mergeCell ref="A119:T119"/>
    <mergeCell ref="A120:E120"/>
    <mergeCell ref="A121:E121"/>
    <mergeCell ref="F122:G122"/>
    <mergeCell ref="F123:G123"/>
    <mergeCell ref="F124:G124"/>
    <mergeCell ref="A122:E122"/>
    <mergeCell ref="A123:E123"/>
    <mergeCell ref="A124:E124"/>
    <mergeCell ref="F125:G125"/>
    <mergeCell ref="F126:G126"/>
    <mergeCell ref="F127:G127"/>
    <mergeCell ref="A125:E125"/>
    <mergeCell ref="A126:E126"/>
    <mergeCell ref="A127:E127"/>
    <mergeCell ref="A176:E176"/>
    <mergeCell ref="F176:G176"/>
    <mergeCell ref="H176:L176"/>
    <mergeCell ref="N176:P176"/>
    <mergeCell ref="Q176:T176"/>
    <mergeCell ref="A139:B139"/>
    <mergeCell ref="C139:D139"/>
    <mergeCell ref="G139:H139"/>
    <mergeCell ref="I139:J139"/>
    <mergeCell ref="K139:L139"/>
    <mergeCell ref="M139:N139"/>
    <mergeCell ref="O139:P139"/>
    <mergeCell ref="Q139:R139"/>
    <mergeCell ref="S139:T139"/>
    <mergeCell ref="A141:D141"/>
    <mergeCell ref="A142:T142"/>
    <mergeCell ref="A177:E177"/>
    <mergeCell ref="F177:T177"/>
    <mergeCell ref="A178:E178"/>
    <mergeCell ref="F178:T178"/>
    <mergeCell ref="A180:C183"/>
    <mergeCell ref="D180:E183"/>
    <mergeCell ref="F180:T180"/>
    <mergeCell ref="F181:G183"/>
    <mergeCell ref="H181:M181"/>
    <mergeCell ref="N181:T181"/>
    <mergeCell ref="H182:J183"/>
    <mergeCell ref="F128:G128"/>
    <mergeCell ref="F129:G129"/>
    <mergeCell ref="F130:G130"/>
    <mergeCell ref="A128:E128"/>
    <mergeCell ref="A129:E129"/>
    <mergeCell ref="A130:E130"/>
    <mergeCell ref="F131:G131"/>
    <mergeCell ref="F132:G132"/>
    <mergeCell ref="A131:E131"/>
    <mergeCell ref="A132:E132"/>
    <mergeCell ref="A134:T134"/>
    <mergeCell ref="A135:B136"/>
    <mergeCell ref="C135:H135"/>
    <mergeCell ref="I135:N135"/>
    <mergeCell ref="O135:T135"/>
    <mergeCell ref="C136:D136"/>
    <mergeCell ref="A144:F144"/>
    <mergeCell ref="I144:N144"/>
    <mergeCell ref="Q144:T144"/>
    <mergeCell ref="A146:F149"/>
    <mergeCell ref="I146:N149"/>
    <mergeCell ref="A824:T824"/>
    <mergeCell ref="A827:E827"/>
    <mergeCell ref="F827:T827"/>
    <mergeCell ref="A828:E828"/>
    <mergeCell ref="F828:T828"/>
    <mergeCell ref="A829:E829"/>
    <mergeCell ref="F829:T829"/>
    <mergeCell ref="A830:E830"/>
    <mergeCell ref="F830:T830"/>
    <mergeCell ref="A831:E831"/>
    <mergeCell ref="F831:G831"/>
    <mergeCell ref="H831:L831"/>
    <mergeCell ref="N831:P831"/>
    <mergeCell ref="Q831:T831"/>
    <mergeCell ref="A832:E832"/>
    <mergeCell ref="F832:G832"/>
    <mergeCell ref="H832:L832"/>
    <mergeCell ref="N832:P832"/>
    <mergeCell ref="Q832:T832"/>
    <mergeCell ref="A833:E833"/>
    <mergeCell ref="F833:T833"/>
    <mergeCell ref="A834:E834"/>
    <mergeCell ref="F834:T834"/>
    <mergeCell ref="A836:C839"/>
    <mergeCell ref="D836:E839"/>
    <mergeCell ref="F836:T836"/>
    <mergeCell ref="F837:G839"/>
    <mergeCell ref="H837:M837"/>
    <mergeCell ref="N837:T837"/>
    <mergeCell ref="H838:J839"/>
    <mergeCell ref="K838:M839"/>
    <mergeCell ref="N838:P839"/>
    <mergeCell ref="Q838:S839"/>
    <mergeCell ref="T838:T839"/>
    <mergeCell ref="A840:C840"/>
    <mergeCell ref="D840:E840"/>
    <mergeCell ref="F840:G840"/>
    <mergeCell ref="H840:J840"/>
    <mergeCell ref="K840:M840"/>
    <mergeCell ref="N840:P840"/>
    <mergeCell ref="Q840:S840"/>
    <mergeCell ref="A841:C841"/>
    <mergeCell ref="D841:E841"/>
    <mergeCell ref="F841:G841"/>
    <mergeCell ref="H841:J841"/>
    <mergeCell ref="K841:M841"/>
    <mergeCell ref="N841:P841"/>
    <mergeCell ref="Q841:S841"/>
    <mergeCell ref="A842:C842"/>
    <mergeCell ref="D842:E842"/>
    <mergeCell ref="F842:G842"/>
    <mergeCell ref="H842:J842"/>
    <mergeCell ref="K842:M842"/>
    <mergeCell ref="N842:P842"/>
    <mergeCell ref="Q842:S842"/>
    <mergeCell ref="A843:C843"/>
    <mergeCell ref="D843:E843"/>
    <mergeCell ref="F843:G843"/>
    <mergeCell ref="H843:J843"/>
    <mergeCell ref="K843:M843"/>
    <mergeCell ref="N843:P843"/>
    <mergeCell ref="Q843:S843"/>
    <mergeCell ref="A844:C844"/>
    <mergeCell ref="D844:E844"/>
    <mergeCell ref="F844:G844"/>
    <mergeCell ref="H844:J844"/>
    <mergeCell ref="K844:M844"/>
    <mergeCell ref="N844:P844"/>
    <mergeCell ref="Q844:S844"/>
    <mergeCell ref="A845:C845"/>
    <mergeCell ref="D845:E845"/>
    <mergeCell ref="F845:G845"/>
    <mergeCell ref="H845:J845"/>
    <mergeCell ref="K845:M845"/>
    <mergeCell ref="N845:P845"/>
    <mergeCell ref="Q845:S845"/>
    <mergeCell ref="A846:C846"/>
    <mergeCell ref="D846:E846"/>
    <mergeCell ref="F846:G846"/>
    <mergeCell ref="H846:J846"/>
    <mergeCell ref="K846:M846"/>
    <mergeCell ref="N846:P846"/>
    <mergeCell ref="Q846:S846"/>
    <mergeCell ref="A847:C847"/>
    <mergeCell ref="D847:E847"/>
    <mergeCell ref="F847:G847"/>
    <mergeCell ref="H847:J847"/>
    <mergeCell ref="K847:M847"/>
    <mergeCell ref="N847:P847"/>
    <mergeCell ref="Q847:S847"/>
    <mergeCell ref="A848:C848"/>
    <mergeCell ref="D848:E848"/>
    <mergeCell ref="F848:G848"/>
    <mergeCell ref="H848:J848"/>
    <mergeCell ref="K848:M848"/>
    <mergeCell ref="N848:P848"/>
    <mergeCell ref="Q848:S848"/>
    <mergeCell ref="A849:C849"/>
    <mergeCell ref="D849:E849"/>
    <mergeCell ref="F849:G849"/>
    <mergeCell ref="H849:J849"/>
    <mergeCell ref="K849:M849"/>
    <mergeCell ref="N849:P849"/>
    <mergeCell ref="Q849:S849"/>
    <mergeCell ref="A850:E850"/>
    <mergeCell ref="F850:M850"/>
    <mergeCell ref="N850:T850"/>
    <mergeCell ref="A852:E855"/>
    <mergeCell ref="F852:T852"/>
    <mergeCell ref="F853:G855"/>
    <mergeCell ref="H853:M853"/>
    <mergeCell ref="N853:T853"/>
    <mergeCell ref="H854:J854"/>
    <mergeCell ref="K854:M854"/>
    <mergeCell ref="N854:P854"/>
    <mergeCell ref="Q854:S854"/>
    <mergeCell ref="T854:T855"/>
    <mergeCell ref="A856:T856"/>
    <mergeCell ref="A857:T857"/>
    <mergeCell ref="A858:E858"/>
    <mergeCell ref="F858:G858"/>
    <mergeCell ref="A859:E859"/>
    <mergeCell ref="F859:G859"/>
    <mergeCell ref="A860:E860"/>
    <mergeCell ref="F860:G860"/>
    <mergeCell ref="A861:E861"/>
    <mergeCell ref="F861:G861"/>
    <mergeCell ref="A862:E862"/>
    <mergeCell ref="F862:G862"/>
    <mergeCell ref="A863:E863"/>
    <mergeCell ref="F863:G863"/>
    <mergeCell ref="A864:E864"/>
    <mergeCell ref="F864:G864"/>
    <mergeCell ref="A865:E865"/>
    <mergeCell ref="F865:G865"/>
    <mergeCell ref="A866:E866"/>
    <mergeCell ref="F866:G866"/>
    <mergeCell ref="A867:E867"/>
    <mergeCell ref="F867:G867"/>
    <mergeCell ref="A868:E868"/>
    <mergeCell ref="F868:G868"/>
    <mergeCell ref="A869:E869"/>
    <mergeCell ref="F869:G869"/>
    <mergeCell ref="A870:E870"/>
    <mergeCell ref="F870:G870"/>
    <mergeCell ref="A872:T872"/>
    <mergeCell ref="A873:B874"/>
    <mergeCell ref="C873:H873"/>
    <mergeCell ref="I873:N873"/>
    <mergeCell ref="O873:T873"/>
    <mergeCell ref="C874:D874"/>
    <mergeCell ref="E874:F874"/>
    <mergeCell ref="G874:H874"/>
    <mergeCell ref="I874:J874"/>
    <mergeCell ref="K874:L874"/>
    <mergeCell ref="M874:N874"/>
    <mergeCell ref="O874:P874"/>
    <mergeCell ref="Q874:R874"/>
    <mergeCell ref="S874:T874"/>
    <mergeCell ref="A875:B875"/>
    <mergeCell ref="C875:D875"/>
    <mergeCell ref="E875:F875"/>
    <mergeCell ref="G875:H875"/>
    <mergeCell ref="I875:J875"/>
    <mergeCell ref="K875:L875"/>
    <mergeCell ref="M875:N875"/>
    <mergeCell ref="O875:P875"/>
    <mergeCell ref="Q875:R875"/>
    <mergeCell ref="S875:T875"/>
    <mergeCell ref="A876:B876"/>
    <mergeCell ref="C876:D876"/>
    <mergeCell ref="E876:F876"/>
    <mergeCell ref="G876:H876"/>
    <mergeCell ref="I876:J876"/>
    <mergeCell ref="K876:L876"/>
    <mergeCell ref="M876:N876"/>
    <mergeCell ref="O876:P876"/>
    <mergeCell ref="Q876:R876"/>
    <mergeCell ref="S876:T876"/>
    <mergeCell ref="A877:B877"/>
    <mergeCell ref="C877:D877"/>
    <mergeCell ref="G877:H877"/>
    <mergeCell ref="I877:J877"/>
    <mergeCell ref="K877:L877"/>
    <mergeCell ref="M877:N877"/>
    <mergeCell ref="O877:P877"/>
    <mergeCell ref="Q877:R877"/>
    <mergeCell ref="S877:T877"/>
    <mergeCell ref="A879:D879"/>
    <mergeCell ref="A880:T880"/>
    <mergeCell ref="A882:F882"/>
    <mergeCell ref="I882:N882"/>
    <mergeCell ref="Q882:T882"/>
    <mergeCell ref="A884:F887"/>
    <mergeCell ref="I884:N887"/>
    <mergeCell ref="Q884:T887"/>
    <mergeCell ref="A898:F898"/>
    <mergeCell ref="I898:N898"/>
    <mergeCell ref="Q898:T898"/>
    <mergeCell ref="A899:F899"/>
    <mergeCell ref="I899:N899"/>
    <mergeCell ref="Q899:T899"/>
    <mergeCell ref="A888:F888"/>
    <mergeCell ref="I888:N888"/>
    <mergeCell ref="Q888:T888"/>
    <mergeCell ref="A889:F889"/>
    <mergeCell ref="I889:N889"/>
    <mergeCell ref="Q889:T889"/>
    <mergeCell ref="I890:N890"/>
    <mergeCell ref="Q890:T890"/>
    <mergeCell ref="I891:N891"/>
    <mergeCell ref="A892:F892"/>
    <mergeCell ref="I892:N892"/>
    <mergeCell ref="Q892:T892"/>
    <mergeCell ref="A893:F896"/>
    <mergeCell ref="I893:N896"/>
    <mergeCell ref="Q893:T896"/>
    <mergeCell ref="A897:F897"/>
    <mergeCell ref="I897:N897"/>
    <mergeCell ref="Q897:T897"/>
  </mergeCells>
  <conditionalFormatting sqref="V22">
    <cfRule type="cellIs" dxfId="241" priority="195" operator="notEqual">
      <formula>0</formula>
    </cfRule>
  </conditionalFormatting>
  <conditionalFormatting sqref="X21">
    <cfRule type="cellIs" dxfId="240" priority="194" operator="notEqual">
      <formula>0</formula>
    </cfRule>
  </conditionalFormatting>
  <conditionalFormatting sqref="X22">
    <cfRule type="cellIs" dxfId="239" priority="193" operator="notEqual">
      <formula>0</formula>
    </cfRule>
  </conditionalFormatting>
  <conditionalFormatting sqref="Z21">
    <cfRule type="cellIs" dxfId="238" priority="192" operator="notEqual">
      <formula>0</formula>
    </cfRule>
  </conditionalFormatting>
  <conditionalFormatting sqref="V24:V26">
    <cfRule type="cellIs" dxfId="237" priority="189" operator="notEqual">
      <formula>0</formula>
    </cfRule>
  </conditionalFormatting>
  <conditionalFormatting sqref="X24:X26">
    <cfRule type="cellIs" dxfId="236" priority="188" operator="notEqual">
      <formula>0</formula>
    </cfRule>
  </conditionalFormatting>
  <conditionalFormatting sqref="Z24:Z26">
    <cfRule type="cellIs" dxfId="235" priority="187" operator="notEqual">
      <formula>0</formula>
    </cfRule>
  </conditionalFormatting>
  <conditionalFormatting sqref="V28">
    <cfRule type="cellIs" dxfId="234" priority="186" operator="notEqual">
      <formula>0</formula>
    </cfRule>
  </conditionalFormatting>
  <conditionalFormatting sqref="X28">
    <cfRule type="cellIs" dxfId="233" priority="185" operator="notEqual">
      <formula>0</formula>
    </cfRule>
  </conditionalFormatting>
  <conditionalFormatting sqref="V37">
    <cfRule type="cellIs" dxfId="232" priority="183" operator="notEqual">
      <formula>0</formula>
    </cfRule>
  </conditionalFormatting>
  <conditionalFormatting sqref="X37">
    <cfRule type="cellIs" dxfId="231" priority="182" operator="notEqual">
      <formula>0</formula>
    </cfRule>
  </conditionalFormatting>
  <conditionalFormatting sqref="V38:V48">
    <cfRule type="cellIs" dxfId="230" priority="181" operator="notEqual">
      <formula>0</formula>
    </cfRule>
  </conditionalFormatting>
  <conditionalFormatting sqref="X38:X48">
    <cfRule type="cellIs" dxfId="229" priority="180" operator="notEqual">
      <formula>0</formula>
    </cfRule>
  </conditionalFormatting>
  <conditionalFormatting sqref="V49">
    <cfRule type="cellIs" dxfId="228" priority="179" operator="notEqual">
      <formula>0</formula>
    </cfRule>
  </conditionalFormatting>
  <conditionalFormatting sqref="X49">
    <cfRule type="cellIs" dxfId="227" priority="178" operator="notEqual">
      <formula>0</formula>
    </cfRule>
  </conditionalFormatting>
  <conditionalFormatting sqref="V105">
    <cfRule type="cellIs" dxfId="226" priority="177" operator="notEqual">
      <formula>0</formula>
    </cfRule>
  </conditionalFormatting>
  <conditionalFormatting sqref="X104">
    <cfRule type="cellIs" dxfId="225" priority="176" operator="notEqual">
      <formula>0</formula>
    </cfRule>
  </conditionalFormatting>
  <conditionalFormatting sqref="X105">
    <cfRule type="cellIs" dxfId="224" priority="175" operator="notEqual">
      <formula>0</formula>
    </cfRule>
  </conditionalFormatting>
  <conditionalFormatting sqref="Z104">
    <cfRule type="cellIs" dxfId="223" priority="174" operator="notEqual">
      <formula>0</formula>
    </cfRule>
  </conditionalFormatting>
  <conditionalFormatting sqref="V120">
    <cfRule type="cellIs" dxfId="222" priority="168" operator="notEqual">
      <formula>0</formula>
    </cfRule>
  </conditionalFormatting>
  <conditionalFormatting sqref="X120">
    <cfRule type="cellIs" dxfId="221" priority="167" operator="notEqual">
      <formula>0</formula>
    </cfRule>
  </conditionalFormatting>
  <conditionalFormatting sqref="V107:V109">
    <cfRule type="cellIs" dxfId="220" priority="162" operator="notEqual">
      <formula>0</formula>
    </cfRule>
  </conditionalFormatting>
  <conditionalFormatting sqref="X107:X109">
    <cfRule type="cellIs" dxfId="219" priority="161" operator="notEqual">
      <formula>0</formula>
    </cfRule>
  </conditionalFormatting>
  <conditionalFormatting sqref="V111">
    <cfRule type="cellIs" dxfId="218" priority="160" operator="notEqual">
      <formula>0</formula>
    </cfRule>
  </conditionalFormatting>
  <conditionalFormatting sqref="X111">
    <cfRule type="cellIs" dxfId="217" priority="159" operator="notEqual">
      <formula>0</formula>
    </cfRule>
  </conditionalFormatting>
  <conditionalFormatting sqref="V121:V132">
    <cfRule type="cellIs" dxfId="216" priority="158" operator="notEqual">
      <formula>0</formula>
    </cfRule>
  </conditionalFormatting>
  <conditionalFormatting sqref="X121:X132">
    <cfRule type="cellIs" dxfId="215" priority="157" operator="notEqual">
      <formula>0</formula>
    </cfRule>
  </conditionalFormatting>
  <conditionalFormatting sqref="V187">
    <cfRule type="cellIs" dxfId="214" priority="156" operator="notEqual">
      <formula>0</formula>
    </cfRule>
  </conditionalFormatting>
  <conditionalFormatting sqref="X186">
    <cfRule type="cellIs" dxfId="213" priority="155" operator="notEqual">
      <formula>0</formula>
    </cfRule>
  </conditionalFormatting>
  <conditionalFormatting sqref="X187">
    <cfRule type="cellIs" dxfId="212" priority="154" operator="notEqual">
      <formula>0</formula>
    </cfRule>
  </conditionalFormatting>
  <conditionalFormatting sqref="Z186">
    <cfRule type="cellIs" dxfId="211" priority="153" operator="notEqual">
      <formula>0</formula>
    </cfRule>
  </conditionalFormatting>
  <conditionalFormatting sqref="V202">
    <cfRule type="cellIs" dxfId="210" priority="152" operator="notEqual">
      <formula>0</formula>
    </cfRule>
  </conditionalFormatting>
  <conditionalFormatting sqref="X202">
    <cfRule type="cellIs" dxfId="209" priority="151" operator="notEqual">
      <formula>0</formula>
    </cfRule>
  </conditionalFormatting>
  <conditionalFormatting sqref="V189:V191">
    <cfRule type="cellIs" dxfId="208" priority="150" operator="notEqual">
      <formula>0</formula>
    </cfRule>
  </conditionalFormatting>
  <conditionalFormatting sqref="X189:X191">
    <cfRule type="cellIs" dxfId="207" priority="149" operator="notEqual">
      <formula>0</formula>
    </cfRule>
  </conditionalFormatting>
  <conditionalFormatting sqref="V193">
    <cfRule type="cellIs" dxfId="206" priority="148" operator="notEqual">
      <formula>0</formula>
    </cfRule>
  </conditionalFormatting>
  <conditionalFormatting sqref="X193">
    <cfRule type="cellIs" dxfId="205" priority="147" operator="notEqual">
      <formula>0</formula>
    </cfRule>
  </conditionalFormatting>
  <conditionalFormatting sqref="V269">
    <cfRule type="cellIs" dxfId="204" priority="144" operator="notEqual">
      <formula>0</formula>
    </cfRule>
  </conditionalFormatting>
  <conditionalFormatting sqref="X268">
    <cfRule type="cellIs" dxfId="203" priority="143" operator="notEqual">
      <formula>0</formula>
    </cfRule>
  </conditionalFormatting>
  <conditionalFormatting sqref="X269">
    <cfRule type="cellIs" dxfId="202" priority="142" operator="notEqual">
      <formula>0</formula>
    </cfRule>
  </conditionalFormatting>
  <conditionalFormatting sqref="Z268">
    <cfRule type="cellIs" dxfId="201" priority="141" operator="notEqual">
      <formula>0</formula>
    </cfRule>
  </conditionalFormatting>
  <conditionalFormatting sqref="V284">
    <cfRule type="cellIs" dxfId="200" priority="140" operator="notEqual">
      <formula>0</formula>
    </cfRule>
  </conditionalFormatting>
  <conditionalFormatting sqref="X284">
    <cfRule type="cellIs" dxfId="199" priority="139" operator="notEqual">
      <formula>0</formula>
    </cfRule>
  </conditionalFormatting>
  <conditionalFormatting sqref="V271:V273">
    <cfRule type="cellIs" dxfId="198" priority="138" operator="notEqual">
      <formula>0</formula>
    </cfRule>
  </conditionalFormatting>
  <conditionalFormatting sqref="X271:X273">
    <cfRule type="cellIs" dxfId="197" priority="137" operator="notEqual">
      <formula>0</formula>
    </cfRule>
  </conditionalFormatting>
  <conditionalFormatting sqref="V275">
    <cfRule type="cellIs" dxfId="196" priority="136" operator="notEqual">
      <formula>0</formula>
    </cfRule>
  </conditionalFormatting>
  <conditionalFormatting sqref="X275">
    <cfRule type="cellIs" dxfId="195" priority="135" operator="notEqual">
      <formula>0</formula>
    </cfRule>
  </conditionalFormatting>
  <conditionalFormatting sqref="V351">
    <cfRule type="cellIs" dxfId="194" priority="132" operator="notEqual">
      <formula>0</formula>
    </cfRule>
  </conditionalFormatting>
  <conditionalFormatting sqref="X350">
    <cfRule type="cellIs" dxfId="193" priority="131" operator="notEqual">
      <formula>0</formula>
    </cfRule>
  </conditionalFormatting>
  <conditionalFormatting sqref="X351">
    <cfRule type="cellIs" dxfId="192" priority="130" operator="notEqual">
      <formula>0</formula>
    </cfRule>
  </conditionalFormatting>
  <conditionalFormatting sqref="Z350">
    <cfRule type="cellIs" dxfId="191" priority="129" operator="notEqual">
      <formula>0</formula>
    </cfRule>
  </conditionalFormatting>
  <conditionalFormatting sqref="V366">
    <cfRule type="cellIs" dxfId="190" priority="128" operator="notEqual">
      <formula>0</formula>
    </cfRule>
  </conditionalFormatting>
  <conditionalFormatting sqref="X366">
    <cfRule type="cellIs" dxfId="189" priority="127" operator="notEqual">
      <formula>0</formula>
    </cfRule>
  </conditionalFormatting>
  <conditionalFormatting sqref="V353:V355">
    <cfRule type="cellIs" dxfId="188" priority="126" operator="notEqual">
      <formula>0</formula>
    </cfRule>
  </conditionalFormatting>
  <conditionalFormatting sqref="X353:X355">
    <cfRule type="cellIs" dxfId="187" priority="125" operator="notEqual">
      <formula>0</formula>
    </cfRule>
  </conditionalFormatting>
  <conditionalFormatting sqref="V357">
    <cfRule type="cellIs" dxfId="186" priority="124" operator="notEqual">
      <formula>0</formula>
    </cfRule>
  </conditionalFormatting>
  <conditionalFormatting sqref="X357">
    <cfRule type="cellIs" dxfId="185" priority="123" operator="notEqual">
      <formula>0</formula>
    </cfRule>
  </conditionalFormatting>
  <conditionalFormatting sqref="V433">
    <cfRule type="cellIs" dxfId="184" priority="120" operator="notEqual">
      <formula>0</formula>
    </cfRule>
  </conditionalFormatting>
  <conditionalFormatting sqref="X432">
    <cfRule type="cellIs" dxfId="183" priority="119" operator="notEqual">
      <formula>0</formula>
    </cfRule>
  </conditionalFormatting>
  <conditionalFormatting sqref="X433">
    <cfRule type="cellIs" dxfId="182" priority="118" operator="notEqual">
      <formula>0</formula>
    </cfRule>
  </conditionalFormatting>
  <conditionalFormatting sqref="V448">
    <cfRule type="cellIs" dxfId="181" priority="116" operator="notEqual">
      <formula>0</formula>
    </cfRule>
  </conditionalFormatting>
  <conditionalFormatting sqref="X448">
    <cfRule type="cellIs" dxfId="180" priority="115" operator="notEqual">
      <formula>0</formula>
    </cfRule>
  </conditionalFormatting>
  <conditionalFormatting sqref="V435:V437">
    <cfRule type="cellIs" dxfId="179" priority="114" operator="notEqual">
      <formula>0</formula>
    </cfRule>
  </conditionalFormatting>
  <conditionalFormatting sqref="X435:X437">
    <cfRule type="cellIs" dxfId="178" priority="113" operator="notEqual">
      <formula>0</formula>
    </cfRule>
  </conditionalFormatting>
  <conditionalFormatting sqref="V439">
    <cfRule type="cellIs" dxfId="177" priority="112" operator="notEqual">
      <formula>0</formula>
    </cfRule>
  </conditionalFormatting>
  <conditionalFormatting sqref="X439">
    <cfRule type="cellIs" dxfId="176" priority="111" operator="notEqual">
      <formula>0</formula>
    </cfRule>
  </conditionalFormatting>
  <conditionalFormatting sqref="V516">
    <cfRule type="cellIs" dxfId="175" priority="108" operator="notEqual">
      <formula>0</formula>
    </cfRule>
  </conditionalFormatting>
  <conditionalFormatting sqref="X515">
    <cfRule type="cellIs" dxfId="174" priority="107" operator="notEqual">
      <formula>0</formula>
    </cfRule>
  </conditionalFormatting>
  <conditionalFormatting sqref="X516">
    <cfRule type="cellIs" dxfId="173" priority="106" operator="notEqual">
      <formula>0</formula>
    </cfRule>
  </conditionalFormatting>
  <conditionalFormatting sqref="V531">
    <cfRule type="cellIs" dxfId="172" priority="104" operator="notEqual">
      <formula>0</formula>
    </cfRule>
  </conditionalFormatting>
  <conditionalFormatting sqref="X531">
    <cfRule type="cellIs" dxfId="171" priority="103" operator="notEqual">
      <formula>0</formula>
    </cfRule>
  </conditionalFormatting>
  <conditionalFormatting sqref="V518:V520">
    <cfRule type="cellIs" dxfId="170" priority="102" operator="notEqual">
      <formula>0</formula>
    </cfRule>
  </conditionalFormatting>
  <conditionalFormatting sqref="X518:X520">
    <cfRule type="cellIs" dxfId="169" priority="101" operator="notEqual">
      <formula>0</formula>
    </cfRule>
  </conditionalFormatting>
  <conditionalFormatting sqref="V522">
    <cfRule type="cellIs" dxfId="168" priority="100" operator="notEqual">
      <formula>0</formula>
    </cfRule>
  </conditionalFormatting>
  <conditionalFormatting sqref="X522">
    <cfRule type="cellIs" dxfId="167" priority="99" operator="notEqual">
      <formula>0</formula>
    </cfRule>
  </conditionalFormatting>
  <conditionalFormatting sqref="V532:V543">
    <cfRule type="cellIs" dxfId="166" priority="98" operator="notEqual">
      <formula>0</formula>
    </cfRule>
  </conditionalFormatting>
  <conditionalFormatting sqref="X532:X543">
    <cfRule type="cellIs" dxfId="165" priority="97" operator="notEqual">
      <formula>0</formula>
    </cfRule>
  </conditionalFormatting>
  <conditionalFormatting sqref="V598">
    <cfRule type="cellIs" dxfId="164" priority="96" operator="notEqual">
      <formula>0</formula>
    </cfRule>
  </conditionalFormatting>
  <conditionalFormatting sqref="X597">
    <cfRule type="cellIs" dxfId="163" priority="95" operator="notEqual">
      <formula>0</formula>
    </cfRule>
  </conditionalFormatting>
  <conditionalFormatting sqref="X598">
    <cfRule type="cellIs" dxfId="162" priority="94" operator="notEqual">
      <formula>0</formula>
    </cfRule>
  </conditionalFormatting>
  <conditionalFormatting sqref="V613">
    <cfRule type="cellIs" dxfId="161" priority="92" operator="notEqual">
      <formula>0</formula>
    </cfRule>
  </conditionalFormatting>
  <conditionalFormatting sqref="X613">
    <cfRule type="cellIs" dxfId="160" priority="91" operator="notEqual">
      <formula>0</formula>
    </cfRule>
  </conditionalFormatting>
  <conditionalFormatting sqref="V600:V602">
    <cfRule type="cellIs" dxfId="159" priority="90" operator="notEqual">
      <formula>0</formula>
    </cfRule>
  </conditionalFormatting>
  <conditionalFormatting sqref="X600:X602">
    <cfRule type="cellIs" dxfId="158" priority="89" operator="notEqual">
      <formula>0</formula>
    </cfRule>
  </conditionalFormatting>
  <conditionalFormatting sqref="V680">
    <cfRule type="cellIs" dxfId="157" priority="84" operator="notEqual">
      <formula>0</formula>
    </cfRule>
  </conditionalFormatting>
  <conditionalFormatting sqref="X679">
    <cfRule type="cellIs" dxfId="156" priority="83" operator="notEqual">
      <formula>0</formula>
    </cfRule>
  </conditionalFormatting>
  <conditionalFormatting sqref="X680">
    <cfRule type="cellIs" dxfId="155" priority="82" operator="notEqual">
      <formula>0</formula>
    </cfRule>
  </conditionalFormatting>
  <conditionalFormatting sqref="V695">
    <cfRule type="cellIs" dxfId="154" priority="80" operator="notEqual">
      <formula>0</formula>
    </cfRule>
  </conditionalFormatting>
  <conditionalFormatting sqref="X695">
    <cfRule type="cellIs" dxfId="153" priority="79" operator="notEqual">
      <formula>0</formula>
    </cfRule>
  </conditionalFormatting>
  <conditionalFormatting sqref="V682:V684">
    <cfRule type="cellIs" dxfId="152" priority="78" operator="notEqual">
      <formula>0</formula>
    </cfRule>
  </conditionalFormatting>
  <conditionalFormatting sqref="X682:X684">
    <cfRule type="cellIs" dxfId="151" priority="77" operator="notEqual">
      <formula>0</formula>
    </cfRule>
  </conditionalFormatting>
  <conditionalFormatting sqref="V763">
    <cfRule type="cellIs" dxfId="150" priority="72" operator="notEqual">
      <formula>0</formula>
    </cfRule>
  </conditionalFormatting>
  <conditionalFormatting sqref="X762">
    <cfRule type="cellIs" dxfId="149" priority="71" operator="notEqual">
      <formula>0</formula>
    </cfRule>
  </conditionalFormatting>
  <conditionalFormatting sqref="X763">
    <cfRule type="cellIs" dxfId="148" priority="70" operator="notEqual">
      <formula>0</formula>
    </cfRule>
  </conditionalFormatting>
  <conditionalFormatting sqref="V778">
    <cfRule type="cellIs" dxfId="147" priority="68" operator="notEqual">
      <formula>0</formula>
    </cfRule>
  </conditionalFormatting>
  <conditionalFormatting sqref="X778">
    <cfRule type="cellIs" dxfId="146" priority="67" operator="notEqual">
      <formula>0</formula>
    </cfRule>
  </conditionalFormatting>
  <conditionalFormatting sqref="V765:V767">
    <cfRule type="cellIs" dxfId="145" priority="66" operator="notEqual">
      <formula>0</formula>
    </cfRule>
  </conditionalFormatting>
  <conditionalFormatting sqref="X765:X767">
    <cfRule type="cellIs" dxfId="144" priority="65" operator="notEqual">
      <formula>0</formula>
    </cfRule>
  </conditionalFormatting>
  <conditionalFormatting sqref="V769">
    <cfRule type="cellIs" dxfId="143" priority="64" operator="notEqual">
      <formula>0</formula>
    </cfRule>
  </conditionalFormatting>
  <conditionalFormatting sqref="X769">
    <cfRule type="cellIs" dxfId="142" priority="63" operator="notEqual">
      <formula>0</formula>
    </cfRule>
  </conditionalFormatting>
  <conditionalFormatting sqref="V779:V790">
    <cfRule type="cellIs" dxfId="141" priority="62" operator="notEqual">
      <formula>0</formula>
    </cfRule>
  </conditionalFormatting>
  <conditionalFormatting sqref="X779:X790">
    <cfRule type="cellIs" dxfId="140" priority="61" operator="notEqual">
      <formula>0</formula>
    </cfRule>
  </conditionalFormatting>
  <conditionalFormatting sqref="V843">
    <cfRule type="cellIs" dxfId="139" priority="60" operator="notEqual">
      <formula>0</formula>
    </cfRule>
  </conditionalFormatting>
  <conditionalFormatting sqref="X842">
    <cfRule type="cellIs" dxfId="138" priority="59" operator="notEqual">
      <formula>0</formula>
    </cfRule>
  </conditionalFormatting>
  <conditionalFormatting sqref="X843">
    <cfRule type="cellIs" dxfId="137" priority="58" operator="notEqual">
      <formula>0</formula>
    </cfRule>
  </conditionalFormatting>
  <conditionalFormatting sqref="V858">
    <cfRule type="cellIs" dxfId="136" priority="56" operator="notEqual">
      <formula>0</formula>
    </cfRule>
  </conditionalFormatting>
  <conditionalFormatting sqref="X858">
    <cfRule type="cellIs" dxfId="135" priority="55" operator="notEqual">
      <formula>0</formula>
    </cfRule>
  </conditionalFormatting>
  <conditionalFormatting sqref="V845:V847">
    <cfRule type="cellIs" dxfId="134" priority="54" operator="notEqual">
      <formula>0</formula>
    </cfRule>
  </conditionalFormatting>
  <conditionalFormatting sqref="X845:X847">
    <cfRule type="cellIs" dxfId="133" priority="53" operator="notEqual">
      <formula>0</formula>
    </cfRule>
  </conditionalFormatting>
  <conditionalFormatting sqref="V922">
    <cfRule type="cellIs" dxfId="132" priority="48" operator="notEqual">
      <formula>0</formula>
    </cfRule>
  </conditionalFormatting>
  <conditionalFormatting sqref="X921">
    <cfRule type="cellIs" dxfId="131" priority="47" operator="notEqual">
      <formula>0</formula>
    </cfRule>
  </conditionalFormatting>
  <conditionalFormatting sqref="X922">
    <cfRule type="cellIs" dxfId="130" priority="46" operator="notEqual">
      <formula>0</formula>
    </cfRule>
  </conditionalFormatting>
  <conditionalFormatting sqref="V937">
    <cfRule type="cellIs" dxfId="129" priority="44" operator="notEqual">
      <formula>0</formula>
    </cfRule>
  </conditionalFormatting>
  <conditionalFormatting sqref="X937">
    <cfRule type="cellIs" dxfId="128" priority="43" operator="notEqual">
      <formula>0</formula>
    </cfRule>
  </conditionalFormatting>
  <conditionalFormatting sqref="V924:V926">
    <cfRule type="cellIs" dxfId="127" priority="42" operator="notEqual">
      <formula>0</formula>
    </cfRule>
  </conditionalFormatting>
  <conditionalFormatting sqref="X924:X926">
    <cfRule type="cellIs" dxfId="126" priority="41" operator="notEqual">
      <formula>0</formula>
    </cfRule>
  </conditionalFormatting>
  <conditionalFormatting sqref="V942">
    <cfRule type="cellIs" dxfId="125" priority="38" operator="notEqual">
      <formula>0</formula>
    </cfRule>
  </conditionalFormatting>
  <conditionalFormatting sqref="X942">
    <cfRule type="cellIs" dxfId="124" priority="37" operator="notEqual">
      <formula>0</formula>
    </cfRule>
  </conditionalFormatting>
  <conditionalFormatting sqref="V203:V214">
    <cfRule type="cellIs" dxfId="123" priority="36" operator="notEqual">
      <formula>0</formula>
    </cfRule>
  </conditionalFormatting>
  <conditionalFormatting sqref="X203:X214">
    <cfRule type="cellIs" dxfId="122" priority="35" operator="notEqual">
      <formula>0</formula>
    </cfRule>
  </conditionalFormatting>
  <conditionalFormatting sqref="V285:V296">
    <cfRule type="cellIs" dxfId="121" priority="34" operator="notEqual">
      <formula>0</formula>
    </cfRule>
  </conditionalFormatting>
  <conditionalFormatting sqref="X285:X296">
    <cfRule type="cellIs" dxfId="120" priority="33" operator="notEqual">
      <formula>0</formula>
    </cfRule>
  </conditionalFormatting>
  <conditionalFormatting sqref="V367:V378">
    <cfRule type="cellIs" dxfId="119" priority="32" operator="notEqual">
      <formula>0</formula>
    </cfRule>
  </conditionalFormatting>
  <conditionalFormatting sqref="X367:X378">
    <cfRule type="cellIs" dxfId="118" priority="31" operator="notEqual">
      <formula>0</formula>
    </cfRule>
  </conditionalFormatting>
  <conditionalFormatting sqref="Z432">
    <cfRule type="cellIs" dxfId="117" priority="30" operator="notEqual">
      <formula>0</formula>
    </cfRule>
  </conditionalFormatting>
  <conditionalFormatting sqref="Z515">
    <cfRule type="cellIs" dxfId="116" priority="29" operator="notEqual">
      <formula>0</formula>
    </cfRule>
  </conditionalFormatting>
  <conditionalFormatting sqref="Z597">
    <cfRule type="cellIs" dxfId="115" priority="28" operator="notEqual">
      <formula>0</formula>
    </cfRule>
  </conditionalFormatting>
  <conditionalFormatting sqref="Z679">
    <cfRule type="cellIs" dxfId="114" priority="27" operator="notEqual">
      <formula>0</formula>
    </cfRule>
  </conditionalFormatting>
  <conditionalFormatting sqref="Z762">
    <cfRule type="cellIs" dxfId="113" priority="26" operator="notEqual">
      <formula>0</formula>
    </cfRule>
  </conditionalFormatting>
  <conditionalFormatting sqref="Z842">
    <cfRule type="cellIs" dxfId="112" priority="25" operator="notEqual">
      <formula>0</formula>
    </cfRule>
  </conditionalFormatting>
  <conditionalFormatting sqref="Z921">
    <cfRule type="cellIs" dxfId="111" priority="24" operator="notEqual">
      <formula>0</formula>
    </cfRule>
  </conditionalFormatting>
  <conditionalFormatting sqref="V449:V460">
    <cfRule type="cellIs" dxfId="110" priority="23" operator="notEqual">
      <formula>0</formula>
    </cfRule>
  </conditionalFormatting>
  <conditionalFormatting sqref="X449:X460">
    <cfRule type="cellIs" dxfId="109" priority="22" operator="notEqual">
      <formula>0</formula>
    </cfRule>
  </conditionalFormatting>
  <conditionalFormatting sqref="V604">
    <cfRule type="cellIs" dxfId="108" priority="21" operator="notEqual">
      <formula>0</formula>
    </cfRule>
  </conditionalFormatting>
  <conditionalFormatting sqref="X604">
    <cfRule type="cellIs" dxfId="107" priority="20" operator="notEqual">
      <formula>0</formula>
    </cfRule>
  </conditionalFormatting>
  <conditionalFormatting sqref="V614:V625">
    <cfRule type="cellIs" dxfId="106" priority="19" operator="notEqual">
      <formula>0</formula>
    </cfRule>
  </conditionalFormatting>
  <conditionalFormatting sqref="X614:X625">
    <cfRule type="cellIs" dxfId="105" priority="18" operator="notEqual">
      <formula>0</formula>
    </cfRule>
  </conditionalFormatting>
  <conditionalFormatting sqref="V686">
    <cfRule type="cellIs" dxfId="104" priority="17" operator="notEqual">
      <formula>0</formula>
    </cfRule>
  </conditionalFormatting>
  <conditionalFormatting sqref="X686">
    <cfRule type="cellIs" dxfId="103" priority="16" operator="notEqual">
      <formula>0</formula>
    </cfRule>
  </conditionalFormatting>
  <conditionalFormatting sqref="V696:V707">
    <cfRule type="cellIs" dxfId="102" priority="15" operator="notEqual">
      <formula>0</formula>
    </cfRule>
  </conditionalFormatting>
  <conditionalFormatting sqref="X696:X707">
    <cfRule type="cellIs" dxfId="101" priority="14" operator="notEqual">
      <formula>0</formula>
    </cfRule>
  </conditionalFormatting>
  <conditionalFormatting sqref="V849">
    <cfRule type="cellIs" dxfId="100" priority="12" operator="notEqual">
      <formula>0</formula>
    </cfRule>
  </conditionalFormatting>
  <conditionalFormatting sqref="X849">
    <cfRule type="cellIs" dxfId="99" priority="11" operator="notEqual">
      <formula>0</formula>
    </cfRule>
  </conditionalFormatting>
  <conditionalFormatting sqref="V859:V870">
    <cfRule type="cellIs" dxfId="98" priority="10" operator="notEqual">
      <formula>0</formula>
    </cfRule>
  </conditionalFormatting>
  <conditionalFormatting sqref="X859:X870">
    <cfRule type="cellIs" dxfId="97" priority="9" operator="notEqual">
      <formula>0</formula>
    </cfRule>
  </conditionalFormatting>
  <conditionalFormatting sqref="V928">
    <cfRule type="cellIs" dxfId="96" priority="8" operator="notEqual">
      <formula>0</formula>
    </cfRule>
  </conditionalFormatting>
  <conditionalFormatting sqref="X928">
    <cfRule type="cellIs" dxfId="95" priority="7" operator="notEqual">
      <formula>0</formula>
    </cfRule>
  </conditionalFormatting>
  <conditionalFormatting sqref="V938:V941">
    <cfRule type="cellIs" dxfId="94" priority="6" operator="notEqual">
      <formula>0</formula>
    </cfRule>
  </conditionalFormatting>
  <conditionalFormatting sqref="X938:X941">
    <cfRule type="cellIs" dxfId="93" priority="5" operator="notEqual">
      <formula>0</formula>
    </cfRule>
  </conditionalFormatting>
  <conditionalFormatting sqref="V943:V950">
    <cfRule type="cellIs" dxfId="92" priority="4" operator="notEqual">
      <formula>0</formula>
    </cfRule>
  </conditionalFormatting>
  <conditionalFormatting sqref="X943:X950">
    <cfRule type="cellIs" dxfId="91" priority="3" operator="notEqual">
      <formula>0</formula>
    </cfRule>
  </conditionalFormatting>
  <conditionalFormatting sqref="V951">
    <cfRule type="cellIs" dxfId="90" priority="2" operator="notEqual">
      <formula>0</formula>
    </cfRule>
  </conditionalFormatting>
  <conditionalFormatting sqref="X951">
    <cfRule type="cellIs" dxfId="89" priority="1" operator="notEqual">
      <formula>0</formula>
    </cfRule>
  </conditionalFormatting>
  <printOptions horizontalCentered="1" verticalCentered="1"/>
  <pageMargins left="0" right="0" top="0" bottom="0" header="0" footer="0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8"/>
  <sheetViews>
    <sheetView tabSelected="1" zoomScale="70" zoomScaleNormal="70" workbookViewId="0">
      <selection activeCell="B1" sqref="A1:T79"/>
    </sheetView>
  </sheetViews>
  <sheetFormatPr baseColWidth="10" defaultRowHeight="15" x14ac:dyDescent="0.25"/>
  <cols>
    <col min="1" max="1" width="18.5703125" customWidth="1"/>
    <col min="2" max="2" width="20.85546875" customWidth="1"/>
    <col min="8" max="8" width="12.7109375" customWidth="1"/>
    <col min="9" max="9" width="12.85546875" customWidth="1"/>
    <col min="10" max="10" width="14.85546875" customWidth="1"/>
    <col min="11" max="11" width="12.7109375" customWidth="1"/>
    <col min="13" max="13" width="13.85546875" customWidth="1"/>
    <col min="14" max="14" width="12.85546875" customWidth="1"/>
    <col min="15" max="15" width="13.28515625" customWidth="1"/>
    <col min="16" max="16" width="14.85546875" customWidth="1"/>
    <col min="17" max="17" width="12.85546875" customWidth="1"/>
    <col min="18" max="18" width="13.42578125" customWidth="1"/>
    <col min="19" max="19" width="14" customWidth="1"/>
    <col min="20" max="21" width="15.28515625" customWidth="1"/>
    <col min="23" max="23" width="15.85546875" customWidth="1"/>
    <col min="24" max="24" width="11.42578125" customWidth="1"/>
    <col min="25" max="25" width="17.7109375" customWidth="1"/>
    <col min="27" max="27" width="14.42578125" customWidth="1"/>
    <col min="30" max="30" width="11" customWidth="1"/>
  </cols>
  <sheetData>
    <row r="1" spans="1:20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6.25" x14ac:dyDescent="0.4">
      <c r="A4" s="208" t="s">
        <v>71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5.75" thickBo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5" customHeight="1" x14ac:dyDescent="0.25">
      <c r="A7" s="209" t="s">
        <v>1</v>
      </c>
      <c r="B7" s="210"/>
      <c r="C7" s="210"/>
      <c r="D7" s="210"/>
      <c r="E7" s="254"/>
      <c r="F7" s="211" t="s">
        <v>131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2"/>
    </row>
    <row r="8" spans="1:20" ht="15" customHeight="1" x14ac:dyDescent="0.25">
      <c r="A8" s="194" t="s">
        <v>2</v>
      </c>
      <c r="B8" s="195"/>
      <c r="C8" s="195"/>
      <c r="D8" s="195"/>
      <c r="E8" s="243"/>
      <c r="F8" s="213" t="s">
        <v>75</v>
      </c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4"/>
    </row>
    <row r="9" spans="1:20" x14ac:dyDescent="0.25">
      <c r="A9" s="194" t="s">
        <v>3</v>
      </c>
      <c r="B9" s="195"/>
      <c r="C9" s="195"/>
      <c r="D9" s="195"/>
      <c r="E9" s="243"/>
      <c r="F9" s="215" t="s">
        <v>4</v>
      </c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6"/>
    </row>
    <row r="10" spans="1:20" x14ac:dyDescent="0.25">
      <c r="A10" s="194" t="s">
        <v>5</v>
      </c>
      <c r="B10" s="195"/>
      <c r="C10" s="195"/>
      <c r="D10" s="195"/>
      <c r="E10" s="243"/>
      <c r="F10" s="215" t="s">
        <v>6</v>
      </c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6"/>
    </row>
    <row r="11" spans="1:20" x14ac:dyDescent="0.25">
      <c r="A11" s="194" t="s">
        <v>7</v>
      </c>
      <c r="B11" s="195"/>
      <c r="C11" s="195"/>
      <c r="D11" s="195"/>
      <c r="E11" s="243"/>
      <c r="F11" s="217" t="s">
        <v>8</v>
      </c>
      <c r="G11" s="215"/>
      <c r="H11" s="218">
        <v>500000</v>
      </c>
      <c r="I11" s="219"/>
      <c r="J11" s="219"/>
      <c r="K11" s="219"/>
      <c r="L11" s="219"/>
      <c r="M11" s="45" t="s">
        <v>9</v>
      </c>
      <c r="N11" s="220">
        <v>0</v>
      </c>
      <c r="O11" s="215"/>
      <c r="P11" s="215"/>
      <c r="Q11" s="217" t="s">
        <v>10</v>
      </c>
      <c r="R11" s="217"/>
      <c r="S11" s="217"/>
      <c r="T11" s="221"/>
    </row>
    <row r="12" spans="1:20" x14ac:dyDescent="0.25">
      <c r="A12" s="194" t="s">
        <v>11</v>
      </c>
      <c r="B12" s="195"/>
      <c r="C12" s="195"/>
      <c r="D12" s="195"/>
      <c r="E12" s="243"/>
      <c r="F12" s="217" t="s">
        <v>8</v>
      </c>
      <c r="G12" s="215"/>
      <c r="H12" s="224">
        <v>0</v>
      </c>
      <c r="I12" s="215"/>
      <c r="J12" s="215"/>
      <c r="K12" s="215"/>
      <c r="L12" s="215"/>
      <c r="M12" s="45" t="s">
        <v>9</v>
      </c>
      <c r="N12" s="224">
        <v>0</v>
      </c>
      <c r="O12" s="215"/>
      <c r="P12" s="215"/>
      <c r="Q12" s="225">
        <v>0</v>
      </c>
      <c r="R12" s="225"/>
      <c r="S12" s="225"/>
      <c r="T12" s="226"/>
    </row>
    <row r="13" spans="1:20" x14ac:dyDescent="0.25">
      <c r="A13" s="194" t="s">
        <v>12</v>
      </c>
      <c r="B13" s="195"/>
      <c r="C13" s="195"/>
      <c r="D13" s="195"/>
      <c r="E13" s="243"/>
      <c r="F13" s="196" t="s">
        <v>102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</row>
    <row r="14" spans="1:20" ht="15.75" thickBot="1" x14ac:dyDescent="0.3">
      <c r="A14" s="198" t="s">
        <v>13</v>
      </c>
      <c r="B14" s="199"/>
      <c r="C14" s="199"/>
      <c r="D14" s="199"/>
      <c r="E14" s="253"/>
      <c r="F14" s="200" t="s">
        <v>89</v>
      </c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/>
    </row>
    <row r="15" spans="1:20" ht="15.75" thickBot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5.75" thickBot="1" x14ac:dyDescent="0.3">
      <c r="A16" s="162" t="s">
        <v>14</v>
      </c>
      <c r="B16" s="145"/>
      <c r="C16" s="145"/>
      <c r="D16" s="162" t="s">
        <v>15</v>
      </c>
      <c r="E16" s="145"/>
      <c r="F16" s="162" t="s">
        <v>16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1:32" ht="15.75" thickBot="1" x14ac:dyDescent="0.3">
      <c r="A17" s="145"/>
      <c r="B17" s="145"/>
      <c r="C17" s="145"/>
      <c r="D17" s="145"/>
      <c r="E17" s="145"/>
      <c r="F17" s="239" t="s">
        <v>17</v>
      </c>
      <c r="G17" s="240"/>
      <c r="H17" s="162" t="s">
        <v>72</v>
      </c>
      <c r="I17" s="145"/>
      <c r="J17" s="145"/>
      <c r="K17" s="145"/>
      <c r="L17" s="145"/>
      <c r="M17" s="145"/>
      <c r="N17" s="162" t="s">
        <v>73</v>
      </c>
      <c r="O17" s="145"/>
      <c r="P17" s="145"/>
      <c r="Q17" s="145"/>
      <c r="R17" s="145"/>
      <c r="S17" s="145"/>
      <c r="T17" s="145"/>
    </row>
    <row r="18" spans="1:32" ht="15.75" thickBot="1" x14ac:dyDescent="0.3">
      <c r="A18" s="145"/>
      <c r="B18" s="145"/>
      <c r="C18" s="145"/>
      <c r="D18" s="145"/>
      <c r="E18" s="145"/>
      <c r="F18" s="240"/>
      <c r="G18" s="240"/>
      <c r="H18" s="162" t="s">
        <v>20</v>
      </c>
      <c r="I18" s="145"/>
      <c r="J18" s="145"/>
      <c r="K18" s="162" t="s">
        <v>21</v>
      </c>
      <c r="L18" s="145"/>
      <c r="M18" s="145"/>
      <c r="N18" s="162" t="s">
        <v>20</v>
      </c>
      <c r="O18" s="145"/>
      <c r="P18" s="145"/>
      <c r="Q18" s="162" t="s">
        <v>21</v>
      </c>
      <c r="R18" s="145"/>
      <c r="S18" s="145"/>
      <c r="T18" s="239" t="s">
        <v>22</v>
      </c>
      <c r="U18" s="264" t="s">
        <v>125</v>
      </c>
      <c r="V18" s="265"/>
      <c r="W18" s="264" t="s">
        <v>126</v>
      </c>
      <c r="X18" s="265"/>
      <c r="Y18" s="266" t="s">
        <v>127</v>
      </c>
      <c r="Z18" s="267"/>
      <c r="AA18" s="266" t="s">
        <v>128</v>
      </c>
      <c r="AB18" s="267"/>
      <c r="AC18" s="264" t="s">
        <v>122</v>
      </c>
      <c r="AD18" s="265"/>
    </row>
    <row r="19" spans="1:32" ht="15.75" thickBot="1" x14ac:dyDescent="0.3">
      <c r="A19" s="145"/>
      <c r="B19" s="145"/>
      <c r="C19" s="145"/>
      <c r="D19" s="145"/>
      <c r="E19" s="145"/>
      <c r="F19" s="240"/>
      <c r="G19" s="240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240"/>
      <c r="U19" s="264"/>
      <c r="V19" s="265"/>
      <c r="W19" s="264"/>
      <c r="X19" s="265"/>
      <c r="Y19" s="266"/>
      <c r="Z19" s="267"/>
      <c r="AA19" s="266"/>
      <c r="AB19" s="267"/>
      <c r="AC19" s="264"/>
      <c r="AD19" s="265"/>
    </row>
    <row r="20" spans="1:32" x14ac:dyDescent="0.25">
      <c r="A20" s="202" t="s">
        <v>23</v>
      </c>
      <c r="B20" s="203"/>
      <c r="C20" s="204"/>
      <c r="D20" s="205"/>
      <c r="E20" s="206"/>
      <c r="F20" s="205"/>
      <c r="G20" s="206"/>
      <c r="H20" s="205"/>
      <c r="I20" s="207"/>
      <c r="J20" s="206"/>
      <c r="K20" s="205"/>
      <c r="L20" s="207"/>
      <c r="M20" s="206"/>
      <c r="N20" s="205"/>
      <c r="O20" s="207"/>
      <c r="P20" s="206"/>
      <c r="Q20" s="205"/>
      <c r="R20" s="207"/>
      <c r="S20" s="206"/>
      <c r="T20" s="44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</row>
    <row r="21" spans="1:32" ht="15" customHeight="1" x14ac:dyDescent="0.25">
      <c r="A21" s="152" t="s">
        <v>24</v>
      </c>
      <c r="B21" s="140"/>
      <c r="C21" s="154"/>
      <c r="D21" s="178" t="s">
        <v>25</v>
      </c>
      <c r="E21" s="190"/>
      <c r="F21" s="183">
        <v>531</v>
      </c>
      <c r="G21" s="190"/>
      <c r="H21" s="183">
        <v>531</v>
      </c>
      <c r="I21" s="193"/>
      <c r="J21" s="190"/>
      <c r="K21" s="183">
        <v>531</v>
      </c>
      <c r="L21" s="193"/>
      <c r="M21" s="190"/>
      <c r="N21" s="183">
        <v>531</v>
      </c>
      <c r="O21" s="193"/>
      <c r="P21" s="190"/>
      <c r="Q21" s="183">
        <v>531</v>
      </c>
      <c r="R21" s="193"/>
      <c r="S21" s="190"/>
      <c r="T21" s="6">
        <v>100</v>
      </c>
      <c r="U21" s="73"/>
      <c r="V21" s="112"/>
      <c r="W21" s="112"/>
      <c r="X21" s="112"/>
      <c r="Y21" s="112"/>
      <c r="Z21" s="112"/>
      <c r="AA21" s="112"/>
      <c r="AB21" s="112"/>
      <c r="AC21" s="112"/>
      <c r="AD21" s="112"/>
    </row>
    <row r="22" spans="1:32" ht="15" customHeight="1" x14ac:dyDescent="0.25">
      <c r="A22" s="152" t="s">
        <v>26</v>
      </c>
      <c r="B22" s="140"/>
      <c r="C22" s="154"/>
      <c r="D22" s="178" t="s">
        <v>27</v>
      </c>
      <c r="E22" s="190"/>
      <c r="F22" s="180">
        <v>132</v>
      </c>
      <c r="G22" s="190"/>
      <c r="H22" s="180">
        <v>132</v>
      </c>
      <c r="I22" s="193"/>
      <c r="J22" s="190"/>
      <c r="K22" s="180">
        <v>132</v>
      </c>
      <c r="L22" s="193"/>
      <c r="M22" s="190"/>
      <c r="N22" s="180">
        <v>132</v>
      </c>
      <c r="O22" s="193"/>
      <c r="P22" s="190"/>
      <c r="Q22" s="180">
        <v>132</v>
      </c>
      <c r="R22" s="193"/>
      <c r="S22" s="190"/>
      <c r="T22" s="6">
        <v>100</v>
      </c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</row>
    <row r="23" spans="1:32" ht="15" customHeight="1" x14ac:dyDescent="0.25">
      <c r="A23" s="152" t="s">
        <v>28</v>
      </c>
      <c r="B23" s="140"/>
      <c r="C23" s="154"/>
      <c r="D23" s="178" t="s">
        <v>27</v>
      </c>
      <c r="E23" s="190"/>
      <c r="F23" s="180">
        <v>6864</v>
      </c>
      <c r="G23" s="190"/>
      <c r="H23" s="230">
        <v>1716</v>
      </c>
      <c r="I23" s="231"/>
      <c r="J23" s="232"/>
      <c r="K23" s="230">
        <v>1716</v>
      </c>
      <c r="L23" s="231"/>
      <c r="M23" s="232"/>
      <c r="N23" s="180">
        <v>1716</v>
      </c>
      <c r="O23" s="193"/>
      <c r="P23" s="190"/>
      <c r="Q23" s="180">
        <v>1716</v>
      </c>
      <c r="R23" s="193"/>
      <c r="S23" s="190"/>
      <c r="T23" s="6">
        <v>25</v>
      </c>
      <c r="U23" s="74">
        <f>+mensuales!H22+mensuales!H105+mensuales!H187</f>
        <v>1716</v>
      </c>
      <c r="V23" s="73">
        <f>+H23-U23</f>
        <v>0</v>
      </c>
      <c r="W23" s="74">
        <f>+mensuales!K22+mensuales!K105+mensuales!K187</f>
        <v>1716</v>
      </c>
      <c r="X23" s="73">
        <f>+Q23-W23</f>
        <v>0</v>
      </c>
      <c r="Y23" s="73">
        <f>+mensuales!N187</f>
        <v>1716</v>
      </c>
      <c r="Z23" s="73">
        <f>+N23-Y23</f>
        <v>0</v>
      </c>
      <c r="AA23" s="74">
        <f>+mensuales!Q187</f>
        <v>1716</v>
      </c>
      <c r="AB23" s="73">
        <f>+Q23-AA23</f>
        <v>0</v>
      </c>
      <c r="AC23" s="68">
        <f>+Q23/F23</f>
        <v>0.25</v>
      </c>
      <c r="AD23" s="68">
        <f>(T23/100)</f>
        <v>0.25</v>
      </c>
      <c r="AE23" s="113">
        <f>+AC23-AD23</f>
        <v>0</v>
      </c>
    </row>
    <row r="24" spans="1:32" x14ac:dyDescent="0.25">
      <c r="A24" s="186" t="s">
        <v>29</v>
      </c>
      <c r="B24" s="187"/>
      <c r="C24" s="188"/>
      <c r="D24" s="189"/>
      <c r="E24" s="190"/>
      <c r="F24" s="189"/>
      <c r="G24" s="190"/>
      <c r="H24" s="189"/>
      <c r="I24" s="191"/>
      <c r="J24" s="190"/>
      <c r="K24" s="189"/>
      <c r="L24" s="191"/>
      <c r="M24" s="190"/>
      <c r="N24" s="189"/>
      <c r="O24" s="191"/>
      <c r="P24" s="190"/>
      <c r="Q24" s="189"/>
      <c r="R24" s="191"/>
      <c r="S24" s="190"/>
      <c r="T24" s="7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</row>
    <row r="25" spans="1:32" ht="15" customHeight="1" x14ac:dyDescent="0.25">
      <c r="A25" s="152" t="s">
        <v>30</v>
      </c>
      <c r="B25" s="140"/>
      <c r="C25" s="154"/>
      <c r="D25" s="178" t="s">
        <v>27</v>
      </c>
      <c r="E25" s="190"/>
      <c r="F25" s="183" t="s">
        <v>91</v>
      </c>
      <c r="G25" s="190"/>
      <c r="H25" s="183" t="s">
        <v>91</v>
      </c>
      <c r="I25" s="193"/>
      <c r="J25" s="190"/>
      <c r="K25" s="183">
        <v>0</v>
      </c>
      <c r="L25" s="193"/>
      <c r="M25" s="190"/>
      <c r="N25" s="183">
        <v>0</v>
      </c>
      <c r="O25" s="193"/>
      <c r="P25" s="190"/>
      <c r="Q25" s="183">
        <v>0</v>
      </c>
      <c r="R25" s="193"/>
      <c r="S25" s="190"/>
      <c r="T25" s="6">
        <v>0</v>
      </c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</row>
    <row r="26" spans="1:32" ht="15" customHeight="1" x14ac:dyDescent="0.25">
      <c r="A26" s="157" t="s">
        <v>84</v>
      </c>
      <c r="B26" s="140"/>
      <c r="C26" s="154"/>
      <c r="D26" s="178" t="s">
        <v>83</v>
      </c>
      <c r="E26" s="190"/>
      <c r="F26" s="183" t="s">
        <v>91</v>
      </c>
      <c r="G26" s="190"/>
      <c r="H26" s="183" t="s">
        <v>91</v>
      </c>
      <c r="I26" s="193"/>
      <c r="J26" s="190"/>
      <c r="K26" s="183">
        <v>0</v>
      </c>
      <c r="L26" s="193"/>
      <c r="M26" s="190"/>
      <c r="N26" s="183">
        <v>0</v>
      </c>
      <c r="O26" s="193"/>
      <c r="P26" s="190"/>
      <c r="Q26" s="183">
        <v>0</v>
      </c>
      <c r="R26" s="193"/>
      <c r="S26" s="190"/>
      <c r="T26" s="6">
        <v>0</v>
      </c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</row>
    <row r="27" spans="1:32" ht="15" customHeight="1" x14ac:dyDescent="0.25">
      <c r="A27" s="157" t="s">
        <v>31</v>
      </c>
      <c r="B27" s="176"/>
      <c r="C27" s="177"/>
      <c r="D27" s="178" t="s">
        <v>27</v>
      </c>
      <c r="E27" s="179"/>
      <c r="F27" s="180" t="s">
        <v>91</v>
      </c>
      <c r="G27" s="181"/>
      <c r="H27" s="180" t="s">
        <v>91</v>
      </c>
      <c r="I27" s="182"/>
      <c r="J27" s="181"/>
      <c r="K27" s="180">
        <v>0</v>
      </c>
      <c r="L27" s="182"/>
      <c r="M27" s="181"/>
      <c r="N27" s="180">
        <v>0</v>
      </c>
      <c r="O27" s="182"/>
      <c r="P27" s="181"/>
      <c r="Q27" s="180">
        <v>0</v>
      </c>
      <c r="R27" s="182"/>
      <c r="S27" s="181"/>
      <c r="T27" s="6">
        <v>0</v>
      </c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</row>
    <row r="28" spans="1:32" ht="15" customHeight="1" x14ac:dyDescent="0.25">
      <c r="A28" s="186" t="s">
        <v>85</v>
      </c>
      <c r="B28" s="187"/>
      <c r="C28" s="188"/>
      <c r="D28" s="189"/>
      <c r="E28" s="190"/>
      <c r="F28" s="189"/>
      <c r="G28" s="190"/>
      <c r="H28" s="189"/>
      <c r="I28" s="191"/>
      <c r="J28" s="190"/>
      <c r="K28" s="189"/>
      <c r="L28" s="191"/>
      <c r="M28" s="190"/>
      <c r="N28" s="189"/>
      <c r="O28" s="191"/>
      <c r="P28" s="190"/>
      <c r="Q28" s="189"/>
      <c r="R28" s="191"/>
      <c r="S28" s="190"/>
      <c r="T28" s="7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</row>
    <row r="29" spans="1:32" ht="15" customHeight="1" thickBot="1" x14ac:dyDescent="0.3">
      <c r="A29" s="157" t="s">
        <v>86</v>
      </c>
      <c r="B29" s="140"/>
      <c r="C29" s="154"/>
      <c r="D29" s="192" t="s">
        <v>87</v>
      </c>
      <c r="E29" s="190"/>
      <c r="F29" s="180">
        <v>19</v>
      </c>
      <c r="G29" s="190"/>
      <c r="H29" s="230">
        <v>3</v>
      </c>
      <c r="I29" s="231"/>
      <c r="J29" s="232"/>
      <c r="K29" s="180">
        <v>4</v>
      </c>
      <c r="L29" s="193"/>
      <c r="M29" s="190"/>
      <c r="N29" s="180">
        <v>3</v>
      </c>
      <c r="O29" s="193"/>
      <c r="P29" s="190"/>
      <c r="Q29" s="180">
        <v>10</v>
      </c>
      <c r="R29" s="193"/>
      <c r="S29" s="190"/>
      <c r="T29" s="6">
        <v>52.63158</v>
      </c>
      <c r="U29" s="74">
        <f>+mensuales!H28+mensuales!H111+mensuales!H193</f>
        <v>3</v>
      </c>
      <c r="V29" s="73">
        <f>+H29-U29</f>
        <v>0</v>
      </c>
      <c r="W29" s="74">
        <f>+mensuales!K28+mensuales!K111+mensuales!K193</f>
        <v>10</v>
      </c>
      <c r="X29" s="73">
        <f>+Q29-W29</f>
        <v>0</v>
      </c>
      <c r="Y29" s="73">
        <f>+mensuales!N193</f>
        <v>3</v>
      </c>
      <c r="Z29" s="73">
        <f>+N29-Y29</f>
        <v>0</v>
      </c>
      <c r="AA29" s="74">
        <f>+mensuales!Q193</f>
        <v>10</v>
      </c>
      <c r="AB29" s="73">
        <f>+Q29-AA29</f>
        <v>0</v>
      </c>
      <c r="AC29" s="68">
        <f>+Q29/F29</f>
        <v>0.52631578947368418</v>
      </c>
      <c r="AD29" s="68">
        <f>(T29/100)</f>
        <v>0.5263158</v>
      </c>
      <c r="AE29" s="113">
        <f>+AC29-AD29</f>
        <v>-1.0526315818992771E-8</v>
      </c>
      <c r="AF29" s="112"/>
    </row>
    <row r="30" spans="1:32" ht="15" customHeight="1" thickBot="1" x14ac:dyDescent="0.3">
      <c r="A30" s="163" t="s">
        <v>32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</row>
    <row r="31" spans="1:32" ht="15.75" thickBot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</row>
    <row r="32" spans="1:32" ht="15.75" thickBot="1" x14ac:dyDescent="0.3">
      <c r="A32" s="162" t="s">
        <v>33</v>
      </c>
      <c r="B32" s="145"/>
      <c r="C32" s="145"/>
      <c r="D32" s="145"/>
      <c r="E32" s="145"/>
      <c r="F32" s="162" t="s">
        <v>34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</row>
    <row r="33" spans="1:31" ht="15.75" thickBot="1" x14ac:dyDescent="0.3">
      <c r="A33" s="145"/>
      <c r="B33" s="145"/>
      <c r="C33" s="145"/>
      <c r="D33" s="145"/>
      <c r="E33" s="145"/>
      <c r="F33" s="162" t="s">
        <v>20</v>
      </c>
      <c r="G33" s="145"/>
      <c r="H33" s="162" t="s">
        <v>72</v>
      </c>
      <c r="I33" s="145"/>
      <c r="J33" s="145"/>
      <c r="K33" s="145"/>
      <c r="L33" s="145"/>
      <c r="M33" s="145"/>
      <c r="N33" s="162" t="s">
        <v>73</v>
      </c>
      <c r="O33" s="145"/>
      <c r="P33" s="145"/>
      <c r="Q33" s="145"/>
      <c r="R33" s="145"/>
      <c r="S33" s="145"/>
      <c r="T33" s="145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</row>
    <row r="34" spans="1:31" ht="15.75" thickBot="1" x14ac:dyDescent="0.3">
      <c r="A34" s="145"/>
      <c r="B34" s="145"/>
      <c r="C34" s="145"/>
      <c r="D34" s="145"/>
      <c r="E34" s="145"/>
      <c r="F34" s="145"/>
      <c r="G34" s="145"/>
      <c r="H34" s="162" t="s">
        <v>20</v>
      </c>
      <c r="I34" s="145"/>
      <c r="J34" s="145"/>
      <c r="K34" s="162" t="s">
        <v>35</v>
      </c>
      <c r="L34" s="145"/>
      <c r="M34" s="145"/>
      <c r="N34" s="162" t="s">
        <v>20</v>
      </c>
      <c r="O34" s="145"/>
      <c r="P34" s="145"/>
      <c r="Q34" s="162" t="s">
        <v>35</v>
      </c>
      <c r="R34" s="145"/>
      <c r="S34" s="145"/>
      <c r="T34" s="239" t="s">
        <v>22</v>
      </c>
      <c r="U34" s="264" t="s">
        <v>125</v>
      </c>
      <c r="V34" s="265"/>
      <c r="W34" s="264" t="s">
        <v>129</v>
      </c>
      <c r="X34" s="265"/>
      <c r="Y34" s="266" t="s">
        <v>127</v>
      </c>
      <c r="Z34" s="267"/>
      <c r="AA34" s="266" t="s">
        <v>130</v>
      </c>
      <c r="AB34" s="267"/>
      <c r="AC34" s="264" t="s">
        <v>122</v>
      </c>
      <c r="AD34" s="265"/>
    </row>
    <row r="35" spans="1:31" ht="15.75" thickBot="1" x14ac:dyDescent="0.3">
      <c r="A35" s="145"/>
      <c r="B35" s="145"/>
      <c r="C35" s="145"/>
      <c r="D35" s="145"/>
      <c r="E35" s="145"/>
      <c r="F35" s="145"/>
      <c r="G35" s="145"/>
      <c r="H35" s="18" t="s">
        <v>36</v>
      </c>
      <c r="I35" s="18" t="s">
        <v>37</v>
      </c>
      <c r="J35" s="18" t="s">
        <v>38</v>
      </c>
      <c r="K35" s="18" t="s">
        <v>36</v>
      </c>
      <c r="L35" s="18" t="s">
        <v>37</v>
      </c>
      <c r="M35" s="18" t="s">
        <v>38</v>
      </c>
      <c r="N35" s="18" t="s">
        <v>36</v>
      </c>
      <c r="O35" s="18" t="s">
        <v>37</v>
      </c>
      <c r="P35" s="18" t="s">
        <v>38</v>
      </c>
      <c r="Q35" s="18" t="s">
        <v>36</v>
      </c>
      <c r="R35" s="18" t="s">
        <v>37</v>
      </c>
      <c r="S35" s="18" t="s">
        <v>38</v>
      </c>
      <c r="T35" s="240"/>
      <c r="U35" s="264"/>
      <c r="V35" s="265"/>
      <c r="W35" s="264"/>
      <c r="X35" s="265"/>
      <c r="Y35" s="266"/>
      <c r="Z35" s="267"/>
      <c r="AA35" s="266"/>
      <c r="AB35" s="267"/>
      <c r="AC35" s="264"/>
      <c r="AD35" s="265"/>
    </row>
    <row r="36" spans="1:31" ht="15.75" thickBot="1" x14ac:dyDescent="0.3">
      <c r="A36" s="165" t="s">
        <v>39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50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</row>
    <row r="37" spans="1:31" s="38" customFormat="1" ht="15.75" thickBot="1" x14ac:dyDescent="0.3">
      <c r="A37" s="166" t="s">
        <v>23</v>
      </c>
      <c r="B37" s="137"/>
      <c r="C37" s="137"/>
      <c r="D37" s="137"/>
      <c r="E37" s="167"/>
      <c r="F37" s="168"/>
      <c r="G37" s="167"/>
      <c r="H37" s="169"/>
      <c r="I37" s="170"/>
      <c r="J37" s="170"/>
      <c r="K37" s="170"/>
      <c r="L37" s="170"/>
      <c r="M37" s="171"/>
      <c r="N37" s="169"/>
      <c r="O37" s="170"/>
      <c r="P37" s="170"/>
      <c r="Q37" s="170"/>
      <c r="R37" s="170"/>
      <c r="S37" s="171"/>
      <c r="T37" s="17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31" s="38" customFormat="1" x14ac:dyDescent="0.25">
      <c r="A38" s="173" t="s">
        <v>92</v>
      </c>
      <c r="B38" s="137"/>
      <c r="C38" s="137"/>
      <c r="D38" s="137"/>
      <c r="E38" s="167"/>
      <c r="F38" s="174">
        <v>180500</v>
      </c>
      <c r="G38" s="175"/>
      <c r="H38" s="36">
        <v>28500</v>
      </c>
      <c r="I38" s="10">
        <v>0</v>
      </c>
      <c r="J38" s="27">
        <v>0</v>
      </c>
      <c r="K38" s="10">
        <v>25613.13</v>
      </c>
      <c r="L38" s="10">
        <v>0</v>
      </c>
      <c r="M38" s="10">
        <v>0</v>
      </c>
      <c r="N38" s="36">
        <v>28500</v>
      </c>
      <c r="O38" s="10">
        <v>0</v>
      </c>
      <c r="P38" s="10">
        <v>0</v>
      </c>
      <c r="Q38" s="10">
        <v>25613.13</v>
      </c>
      <c r="R38" s="10">
        <v>0</v>
      </c>
      <c r="S38" s="30">
        <v>0</v>
      </c>
      <c r="T38" s="10">
        <v>14.190099999999999</v>
      </c>
      <c r="U38" s="73">
        <f>+mensuales!H37+mensuales!H120+mensuales!H202</f>
        <v>28500</v>
      </c>
      <c r="V38" s="73">
        <f>+H38-U38</f>
        <v>0</v>
      </c>
      <c r="W38" s="73">
        <f>+mensuales!K37+mensuales!K120+mensuales!K202</f>
        <v>25613.13</v>
      </c>
      <c r="X38" s="73">
        <f>+K38-W38</f>
        <v>0</v>
      </c>
      <c r="Y38" s="114">
        <f>+mensuales!N202</f>
        <v>28500</v>
      </c>
      <c r="Z38" s="73">
        <f>+N38-Y38</f>
        <v>0</v>
      </c>
      <c r="AA38" s="73">
        <f>+mensuales!Q202</f>
        <v>25613.13</v>
      </c>
      <c r="AB38" s="73">
        <f>+Q38-AA38</f>
        <v>0</v>
      </c>
      <c r="AC38" s="68">
        <f>+AA38/F38</f>
        <v>0.14190099722991689</v>
      </c>
      <c r="AD38" s="120">
        <f>(T38/100)</f>
        <v>0.141901</v>
      </c>
      <c r="AE38" s="113">
        <f>+AC38-AD38</f>
        <v>-2.7700831073396159E-9</v>
      </c>
    </row>
    <row r="39" spans="1:31" s="38" customFormat="1" x14ac:dyDescent="0.25">
      <c r="A39" s="157" t="s">
        <v>40</v>
      </c>
      <c r="B39" s="153"/>
      <c r="C39" s="153"/>
      <c r="D39" s="153"/>
      <c r="E39" s="154"/>
      <c r="F39" s="155">
        <v>15100</v>
      </c>
      <c r="G39" s="156"/>
      <c r="H39" s="33">
        <v>0</v>
      </c>
      <c r="I39" s="22">
        <v>0</v>
      </c>
      <c r="J39" s="28">
        <v>0</v>
      </c>
      <c r="K39" s="22">
        <v>0</v>
      </c>
      <c r="L39" s="22">
        <v>0</v>
      </c>
      <c r="M39" s="22">
        <v>0</v>
      </c>
      <c r="N39" s="33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73">
        <f>+mensuales!H38+mensuales!H121+mensuales!H203</f>
        <v>0</v>
      </c>
      <c r="V39" s="73">
        <f t="shared" ref="V39:V50" si="0">+H39-U39</f>
        <v>0</v>
      </c>
      <c r="W39" s="73">
        <f>+mensuales!K38+mensuales!K121+mensuales!K203</f>
        <v>0</v>
      </c>
      <c r="X39" s="73">
        <f t="shared" ref="X39:X50" si="1">+K39-W39</f>
        <v>0</v>
      </c>
      <c r="Y39" s="114">
        <f>+mensuales!N203</f>
        <v>0</v>
      </c>
      <c r="Z39" s="73">
        <f t="shared" ref="Z39:Z50" si="2">+N39-Y39</f>
        <v>0</v>
      </c>
      <c r="AA39" s="73">
        <f>+mensuales!Q203</f>
        <v>0</v>
      </c>
      <c r="AB39" s="73">
        <f t="shared" ref="AB39:AB50" si="3">+Q39-AA39</f>
        <v>0</v>
      </c>
      <c r="AC39" s="68">
        <f t="shared" ref="AC39:AC50" si="4">+AA39/F39</f>
        <v>0</v>
      </c>
      <c r="AD39" s="120">
        <f t="shared" ref="AD39:AD50" si="5">(T39/100)</f>
        <v>0</v>
      </c>
      <c r="AE39" s="113">
        <f t="shared" ref="AE39:AE50" si="6">+AC39-AD39</f>
        <v>0</v>
      </c>
    </row>
    <row r="40" spans="1:31" s="38" customFormat="1" x14ac:dyDescent="0.25">
      <c r="A40" s="152" t="s">
        <v>43</v>
      </c>
      <c r="B40" s="153"/>
      <c r="C40" s="153"/>
      <c r="D40" s="153"/>
      <c r="E40" s="154"/>
      <c r="F40" s="155">
        <v>50000</v>
      </c>
      <c r="G40" s="156"/>
      <c r="H40" s="34">
        <v>0</v>
      </c>
      <c r="I40" s="6">
        <v>0</v>
      </c>
      <c r="J40" s="28">
        <v>0</v>
      </c>
      <c r="K40" s="6">
        <v>0</v>
      </c>
      <c r="L40" s="6">
        <v>0</v>
      </c>
      <c r="M40" s="6">
        <v>0</v>
      </c>
      <c r="N40" s="34">
        <v>0</v>
      </c>
      <c r="O40" s="6">
        <v>0</v>
      </c>
      <c r="P40" s="6">
        <v>0</v>
      </c>
      <c r="Q40" s="6">
        <v>0</v>
      </c>
      <c r="R40" s="6">
        <v>0</v>
      </c>
      <c r="S40" s="22">
        <v>0</v>
      </c>
      <c r="T40" s="6">
        <v>0</v>
      </c>
      <c r="U40" s="73">
        <f>+mensuales!H39+mensuales!H122+mensuales!H204</f>
        <v>0</v>
      </c>
      <c r="V40" s="73">
        <f t="shared" si="0"/>
        <v>0</v>
      </c>
      <c r="W40" s="73">
        <f>+mensuales!K39+mensuales!K122+mensuales!K204</f>
        <v>0</v>
      </c>
      <c r="X40" s="73">
        <f t="shared" si="1"/>
        <v>0</v>
      </c>
      <c r="Y40" s="114">
        <f>+mensuales!N204</f>
        <v>0</v>
      </c>
      <c r="Z40" s="73">
        <f t="shared" si="2"/>
        <v>0</v>
      </c>
      <c r="AA40" s="73">
        <f>+mensuales!Q204</f>
        <v>0</v>
      </c>
      <c r="AB40" s="73">
        <f t="shared" si="3"/>
        <v>0</v>
      </c>
      <c r="AC40" s="68">
        <f t="shared" si="4"/>
        <v>0</v>
      </c>
      <c r="AD40" s="120">
        <f t="shared" si="5"/>
        <v>0</v>
      </c>
      <c r="AE40" s="113">
        <f t="shared" si="6"/>
        <v>0</v>
      </c>
    </row>
    <row r="41" spans="1:31" s="38" customFormat="1" x14ac:dyDescent="0.25">
      <c r="A41" s="152" t="s">
        <v>42</v>
      </c>
      <c r="B41" s="153"/>
      <c r="C41" s="153"/>
      <c r="D41" s="153"/>
      <c r="E41" s="154"/>
      <c r="F41" s="155">
        <v>144660</v>
      </c>
      <c r="G41" s="156"/>
      <c r="H41" s="34">
        <v>25800</v>
      </c>
      <c r="I41" s="6">
        <v>0</v>
      </c>
      <c r="J41" s="28">
        <v>0</v>
      </c>
      <c r="K41" s="6">
        <v>0</v>
      </c>
      <c r="L41" s="6">
        <v>0</v>
      </c>
      <c r="M41" s="6">
        <v>0</v>
      </c>
      <c r="N41" s="34">
        <v>25800</v>
      </c>
      <c r="O41" s="6">
        <v>0</v>
      </c>
      <c r="P41" s="6">
        <v>0</v>
      </c>
      <c r="Q41" s="6">
        <v>0</v>
      </c>
      <c r="R41" s="6">
        <v>0</v>
      </c>
      <c r="S41" s="22">
        <v>0</v>
      </c>
      <c r="T41" s="6">
        <v>0</v>
      </c>
      <c r="U41" s="73">
        <f>+mensuales!H40+mensuales!H123+mensuales!H205</f>
        <v>25800</v>
      </c>
      <c r="V41" s="73">
        <f t="shared" si="0"/>
        <v>0</v>
      </c>
      <c r="W41" s="73">
        <f>+mensuales!K40+mensuales!K123+mensuales!K205</f>
        <v>0</v>
      </c>
      <c r="X41" s="73">
        <f t="shared" si="1"/>
        <v>0</v>
      </c>
      <c r="Y41" s="114">
        <f>+mensuales!N205</f>
        <v>25800</v>
      </c>
      <c r="Z41" s="73">
        <f t="shared" si="2"/>
        <v>0</v>
      </c>
      <c r="AA41" s="73">
        <f>+mensuales!Q205</f>
        <v>0</v>
      </c>
      <c r="AB41" s="73">
        <f t="shared" si="3"/>
        <v>0</v>
      </c>
      <c r="AC41" s="68">
        <f t="shared" si="4"/>
        <v>0</v>
      </c>
      <c r="AD41" s="120">
        <f t="shared" si="5"/>
        <v>0</v>
      </c>
      <c r="AE41" s="113">
        <f t="shared" si="6"/>
        <v>0</v>
      </c>
    </row>
    <row r="42" spans="1:31" s="38" customFormat="1" x14ac:dyDescent="0.25">
      <c r="A42" s="157" t="s">
        <v>93</v>
      </c>
      <c r="B42" s="153"/>
      <c r="C42" s="153"/>
      <c r="D42" s="153"/>
      <c r="E42" s="154"/>
      <c r="F42" s="155">
        <v>10000</v>
      </c>
      <c r="G42" s="156"/>
      <c r="H42" s="34">
        <v>0</v>
      </c>
      <c r="I42" s="6">
        <v>0</v>
      </c>
      <c r="J42" s="28">
        <v>0</v>
      </c>
      <c r="K42" s="6">
        <v>0</v>
      </c>
      <c r="L42" s="6">
        <v>0</v>
      </c>
      <c r="M42" s="6">
        <v>0</v>
      </c>
      <c r="N42" s="34">
        <v>0</v>
      </c>
      <c r="O42" s="6">
        <v>0</v>
      </c>
      <c r="P42" s="6">
        <v>0</v>
      </c>
      <c r="Q42" s="6">
        <v>0</v>
      </c>
      <c r="R42" s="6">
        <v>0</v>
      </c>
      <c r="S42" s="22">
        <v>0</v>
      </c>
      <c r="T42" s="6">
        <v>0</v>
      </c>
      <c r="U42" s="73">
        <f>+mensuales!H41+mensuales!H124+mensuales!H206</f>
        <v>0</v>
      </c>
      <c r="V42" s="73">
        <f t="shared" si="0"/>
        <v>0</v>
      </c>
      <c r="W42" s="73">
        <f>+mensuales!K41+mensuales!K124+mensuales!K206</f>
        <v>0</v>
      </c>
      <c r="X42" s="73">
        <f t="shared" si="1"/>
        <v>0</v>
      </c>
      <c r="Y42" s="114">
        <f>+mensuales!N206</f>
        <v>0</v>
      </c>
      <c r="Z42" s="73">
        <f t="shared" si="2"/>
        <v>0</v>
      </c>
      <c r="AA42" s="73">
        <f>+mensuales!Q206</f>
        <v>0</v>
      </c>
      <c r="AB42" s="73">
        <f t="shared" si="3"/>
        <v>0</v>
      </c>
      <c r="AC42" s="68">
        <f t="shared" si="4"/>
        <v>0</v>
      </c>
      <c r="AD42" s="120">
        <f t="shared" si="5"/>
        <v>0</v>
      </c>
      <c r="AE42" s="113">
        <f t="shared" si="6"/>
        <v>0</v>
      </c>
    </row>
    <row r="43" spans="1:31" s="38" customFormat="1" x14ac:dyDescent="0.25">
      <c r="A43" s="152" t="s">
        <v>94</v>
      </c>
      <c r="B43" s="153"/>
      <c r="C43" s="153"/>
      <c r="D43" s="153"/>
      <c r="E43" s="154"/>
      <c r="F43" s="155">
        <v>2000</v>
      </c>
      <c r="G43" s="156"/>
      <c r="H43" s="34">
        <v>0</v>
      </c>
      <c r="I43" s="6">
        <v>0</v>
      </c>
      <c r="J43" s="28">
        <v>0</v>
      </c>
      <c r="K43" s="6">
        <v>0</v>
      </c>
      <c r="L43" s="6">
        <v>0</v>
      </c>
      <c r="M43" s="6">
        <v>0</v>
      </c>
      <c r="N43" s="34">
        <v>0</v>
      </c>
      <c r="O43" s="6">
        <v>0</v>
      </c>
      <c r="P43" s="6">
        <v>0</v>
      </c>
      <c r="Q43" s="6">
        <v>0</v>
      </c>
      <c r="R43" s="6">
        <v>0</v>
      </c>
      <c r="S43" s="22">
        <v>0</v>
      </c>
      <c r="T43" s="6">
        <v>0</v>
      </c>
      <c r="U43" s="73">
        <f>+mensuales!H42+mensuales!H125+mensuales!H207</f>
        <v>0</v>
      </c>
      <c r="V43" s="73">
        <f t="shared" si="0"/>
        <v>0</v>
      </c>
      <c r="W43" s="73">
        <f>+mensuales!K42+mensuales!K125+mensuales!K207</f>
        <v>0</v>
      </c>
      <c r="X43" s="73">
        <f t="shared" si="1"/>
        <v>0</v>
      </c>
      <c r="Y43" s="114">
        <f>+mensuales!N207</f>
        <v>0</v>
      </c>
      <c r="Z43" s="73">
        <f t="shared" si="2"/>
        <v>0</v>
      </c>
      <c r="AA43" s="73">
        <f>+mensuales!Q207</f>
        <v>0</v>
      </c>
      <c r="AB43" s="73">
        <f t="shared" si="3"/>
        <v>0</v>
      </c>
      <c r="AC43" s="68">
        <f t="shared" si="4"/>
        <v>0</v>
      </c>
      <c r="AD43" s="120">
        <f t="shared" si="5"/>
        <v>0</v>
      </c>
      <c r="AE43" s="113">
        <f t="shared" si="6"/>
        <v>0</v>
      </c>
    </row>
    <row r="44" spans="1:31" s="38" customFormat="1" x14ac:dyDescent="0.25">
      <c r="A44" s="152" t="s">
        <v>95</v>
      </c>
      <c r="B44" s="153"/>
      <c r="C44" s="153"/>
      <c r="D44" s="153"/>
      <c r="E44" s="154"/>
      <c r="F44" s="155">
        <v>1500</v>
      </c>
      <c r="G44" s="156"/>
      <c r="H44" s="34">
        <v>0</v>
      </c>
      <c r="I44" s="6">
        <v>0</v>
      </c>
      <c r="J44" s="28">
        <v>0</v>
      </c>
      <c r="K44" s="6">
        <v>0</v>
      </c>
      <c r="L44" s="6">
        <v>0</v>
      </c>
      <c r="M44" s="6">
        <v>0</v>
      </c>
      <c r="N44" s="34">
        <v>0</v>
      </c>
      <c r="O44" s="6">
        <v>0</v>
      </c>
      <c r="P44" s="6">
        <v>0</v>
      </c>
      <c r="Q44" s="6">
        <v>0</v>
      </c>
      <c r="R44" s="6">
        <v>0</v>
      </c>
      <c r="S44" s="22">
        <v>0</v>
      </c>
      <c r="T44" s="6">
        <v>0</v>
      </c>
      <c r="U44" s="73">
        <f>+mensuales!H43+mensuales!H126+mensuales!H208</f>
        <v>0</v>
      </c>
      <c r="V44" s="73">
        <f t="shared" si="0"/>
        <v>0</v>
      </c>
      <c r="W44" s="73">
        <f>+mensuales!K43+mensuales!K126+mensuales!K208</f>
        <v>0</v>
      </c>
      <c r="X44" s="73">
        <f t="shared" si="1"/>
        <v>0</v>
      </c>
      <c r="Y44" s="114">
        <f>+mensuales!N208</f>
        <v>0</v>
      </c>
      <c r="Z44" s="73">
        <f t="shared" si="2"/>
        <v>0</v>
      </c>
      <c r="AA44" s="73">
        <f>+mensuales!Q208</f>
        <v>0</v>
      </c>
      <c r="AB44" s="73">
        <f t="shared" si="3"/>
        <v>0</v>
      </c>
      <c r="AC44" s="68">
        <f t="shared" si="4"/>
        <v>0</v>
      </c>
      <c r="AD44" s="120">
        <f t="shared" si="5"/>
        <v>0</v>
      </c>
      <c r="AE44" s="113">
        <f t="shared" si="6"/>
        <v>0</v>
      </c>
    </row>
    <row r="45" spans="1:31" s="38" customFormat="1" x14ac:dyDescent="0.25">
      <c r="A45" s="152" t="s">
        <v>96</v>
      </c>
      <c r="B45" s="153"/>
      <c r="C45" s="153"/>
      <c r="D45" s="153"/>
      <c r="E45" s="154"/>
      <c r="F45" s="155">
        <v>10000</v>
      </c>
      <c r="G45" s="156"/>
      <c r="H45" s="34">
        <v>0</v>
      </c>
      <c r="I45" s="6">
        <v>0</v>
      </c>
      <c r="J45" s="28">
        <v>0</v>
      </c>
      <c r="K45" s="6">
        <v>0</v>
      </c>
      <c r="L45" s="6">
        <v>0</v>
      </c>
      <c r="M45" s="6">
        <v>0</v>
      </c>
      <c r="N45" s="34">
        <v>0</v>
      </c>
      <c r="O45" s="6">
        <v>0</v>
      </c>
      <c r="P45" s="6">
        <v>0</v>
      </c>
      <c r="Q45" s="6">
        <v>0</v>
      </c>
      <c r="R45" s="6">
        <v>0</v>
      </c>
      <c r="S45" s="22">
        <v>0</v>
      </c>
      <c r="T45" s="6">
        <v>0</v>
      </c>
      <c r="U45" s="73">
        <f>+mensuales!H44+mensuales!H127+mensuales!H209</f>
        <v>0</v>
      </c>
      <c r="V45" s="73">
        <f t="shared" si="0"/>
        <v>0</v>
      </c>
      <c r="W45" s="73">
        <f>+mensuales!K44+mensuales!K127+mensuales!K209</f>
        <v>0</v>
      </c>
      <c r="X45" s="73">
        <f t="shared" si="1"/>
        <v>0</v>
      </c>
      <c r="Y45" s="114">
        <f>+mensuales!N209</f>
        <v>0</v>
      </c>
      <c r="Z45" s="73">
        <f t="shared" si="2"/>
        <v>0</v>
      </c>
      <c r="AA45" s="73">
        <f>+mensuales!Q209</f>
        <v>0</v>
      </c>
      <c r="AB45" s="73">
        <f t="shared" si="3"/>
        <v>0</v>
      </c>
      <c r="AC45" s="68">
        <f t="shared" si="4"/>
        <v>0</v>
      </c>
      <c r="AD45" s="120">
        <f t="shared" si="5"/>
        <v>0</v>
      </c>
      <c r="AE45" s="113">
        <f t="shared" si="6"/>
        <v>0</v>
      </c>
    </row>
    <row r="46" spans="1:31" s="38" customFormat="1" x14ac:dyDescent="0.25">
      <c r="A46" s="152" t="s">
        <v>88</v>
      </c>
      <c r="B46" s="153"/>
      <c r="C46" s="153"/>
      <c r="D46" s="153"/>
      <c r="E46" s="154"/>
      <c r="F46" s="155">
        <v>23000</v>
      </c>
      <c r="G46" s="156"/>
      <c r="H46" s="34">
        <v>0</v>
      </c>
      <c r="I46" s="6">
        <v>0</v>
      </c>
      <c r="J46" s="28">
        <v>0</v>
      </c>
      <c r="K46" s="6">
        <v>0</v>
      </c>
      <c r="L46" s="6">
        <v>0</v>
      </c>
      <c r="M46" s="6">
        <v>0</v>
      </c>
      <c r="N46" s="34">
        <v>0</v>
      </c>
      <c r="O46" s="6">
        <v>0</v>
      </c>
      <c r="P46" s="6">
        <v>0</v>
      </c>
      <c r="Q46" s="6">
        <v>0</v>
      </c>
      <c r="R46" s="6">
        <v>0</v>
      </c>
      <c r="S46" s="22">
        <v>0</v>
      </c>
      <c r="T46" s="6">
        <v>0</v>
      </c>
      <c r="U46" s="73">
        <f>+mensuales!H45+mensuales!H128+mensuales!H210</f>
        <v>0</v>
      </c>
      <c r="V46" s="73">
        <f t="shared" si="0"/>
        <v>0</v>
      </c>
      <c r="W46" s="73">
        <f>+mensuales!K45+mensuales!K128+mensuales!K210</f>
        <v>0</v>
      </c>
      <c r="X46" s="73">
        <f t="shared" si="1"/>
        <v>0</v>
      </c>
      <c r="Y46" s="114">
        <f>+mensuales!N210</f>
        <v>0</v>
      </c>
      <c r="Z46" s="73">
        <f t="shared" si="2"/>
        <v>0</v>
      </c>
      <c r="AA46" s="73">
        <f>+mensuales!Q210</f>
        <v>0</v>
      </c>
      <c r="AB46" s="73">
        <f t="shared" si="3"/>
        <v>0</v>
      </c>
      <c r="AC46" s="68">
        <f t="shared" si="4"/>
        <v>0</v>
      </c>
      <c r="AD46" s="120">
        <f t="shared" si="5"/>
        <v>0</v>
      </c>
      <c r="AE46" s="113">
        <f t="shared" si="6"/>
        <v>0</v>
      </c>
    </row>
    <row r="47" spans="1:31" s="38" customFormat="1" x14ac:dyDescent="0.25">
      <c r="A47" s="152" t="s">
        <v>97</v>
      </c>
      <c r="B47" s="153"/>
      <c r="C47" s="153"/>
      <c r="D47" s="153"/>
      <c r="E47" s="154"/>
      <c r="F47" s="155">
        <v>7000</v>
      </c>
      <c r="G47" s="156"/>
      <c r="H47" s="34">
        <v>0</v>
      </c>
      <c r="I47" s="6">
        <v>0</v>
      </c>
      <c r="J47" s="28">
        <v>0</v>
      </c>
      <c r="K47" s="6">
        <v>0</v>
      </c>
      <c r="L47" s="6">
        <v>0</v>
      </c>
      <c r="M47" s="6">
        <v>0</v>
      </c>
      <c r="N47" s="34">
        <v>0</v>
      </c>
      <c r="O47" s="6">
        <v>0</v>
      </c>
      <c r="P47" s="6">
        <v>0</v>
      </c>
      <c r="Q47" s="6">
        <v>0</v>
      </c>
      <c r="R47" s="6">
        <v>0</v>
      </c>
      <c r="S47" s="22">
        <v>0</v>
      </c>
      <c r="T47" s="6">
        <v>0</v>
      </c>
      <c r="U47" s="73">
        <f>+mensuales!H46+mensuales!H129+mensuales!H211</f>
        <v>0</v>
      </c>
      <c r="V47" s="73">
        <f t="shared" si="0"/>
        <v>0</v>
      </c>
      <c r="W47" s="73">
        <f>+mensuales!K46+mensuales!K129+mensuales!K211</f>
        <v>0</v>
      </c>
      <c r="X47" s="73">
        <f t="shared" si="1"/>
        <v>0</v>
      </c>
      <c r="Y47" s="114">
        <f>+mensuales!N211</f>
        <v>0</v>
      </c>
      <c r="Z47" s="73">
        <f t="shared" si="2"/>
        <v>0</v>
      </c>
      <c r="AA47" s="73">
        <f>+mensuales!Q211</f>
        <v>0</v>
      </c>
      <c r="AB47" s="73">
        <f t="shared" si="3"/>
        <v>0</v>
      </c>
      <c r="AC47" s="68">
        <f t="shared" si="4"/>
        <v>0</v>
      </c>
      <c r="AD47" s="120">
        <f t="shared" si="5"/>
        <v>0</v>
      </c>
      <c r="AE47" s="113">
        <f t="shared" si="6"/>
        <v>0</v>
      </c>
    </row>
    <row r="48" spans="1:31" s="38" customFormat="1" x14ac:dyDescent="0.25">
      <c r="A48" s="152" t="s">
        <v>98</v>
      </c>
      <c r="B48" s="153"/>
      <c r="C48" s="153"/>
      <c r="D48" s="153"/>
      <c r="E48" s="154"/>
      <c r="F48" s="155">
        <v>49990</v>
      </c>
      <c r="G48" s="156"/>
      <c r="H48" s="34">
        <v>0</v>
      </c>
      <c r="I48" s="6">
        <v>0</v>
      </c>
      <c r="J48" s="28">
        <v>0</v>
      </c>
      <c r="K48" s="6">
        <v>426</v>
      </c>
      <c r="L48" s="6">
        <v>0</v>
      </c>
      <c r="M48" s="6">
        <v>0</v>
      </c>
      <c r="N48" s="34">
        <v>0</v>
      </c>
      <c r="O48" s="6">
        <v>0</v>
      </c>
      <c r="P48" s="6">
        <v>0</v>
      </c>
      <c r="Q48" s="6">
        <v>426</v>
      </c>
      <c r="R48" s="6">
        <v>0</v>
      </c>
      <c r="S48" s="22">
        <v>0</v>
      </c>
      <c r="T48" s="6">
        <v>0.85216999999999998</v>
      </c>
      <c r="U48" s="73">
        <f>+mensuales!H47+mensuales!H130+mensuales!H212</f>
        <v>0</v>
      </c>
      <c r="V48" s="73">
        <f t="shared" si="0"/>
        <v>0</v>
      </c>
      <c r="W48" s="73">
        <f>+mensuales!K47+mensuales!K130+mensuales!K212</f>
        <v>426</v>
      </c>
      <c r="X48" s="73">
        <f t="shared" si="1"/>
        <v>0</v>
      </c>
      <c r="Y48" s="114">
        <f>+mensuales!N212</f>
        <v>0</v>
      </c>
      <c r="Z48" s="73">
        <f t="shared" si="2"/>
        <v>0</v>
      </c>
      <c r="AA48" s="73">
        <f>+mensuales!Q212</f>
        <v>426</v>
      </c>
      <c r="AB48" s="73">
        <f t="shared" si="3"/>
        <v>0</v>
      </c>
      <c r="AC48" s="68">
        <f t="shared" si="4"/>
        <v>8.5217043408681737E-3</v>
      </c>
      <c r="AD48" s="120">
        <f t="shared" si="5"/>
        <v>8.5217000000000001E-3</v>
      </c>
      <c r="AE48" s="113">
        <f t="shared" si="6"/>
        <v>4.3408681735940258E-9</v>
      </c>
    </row>
    <row r="49" spans="1:31" s="38" customFormat="1" ht="15.75" thickBot="1" x14ac:dyDescent="0.3">
      <c r="A49" s="157" t="s">
        <v>99</v>
      </c>
      <c r="B49" s="153"/>
      <c r="C49" s="153"/>
      <c r="D49" s="153"/>
      <c r="E49" s="154"/>
      <c r="F49" s="155">
        <v>6250</v>
      </c>
      <c r="G49" s="156"/>
      <c r="H49" s="34">
        <v>0</v>
      </c>
      <c r="I49" s="6">
        <v>0</v>
      </c>
      <c r="J49" s="28">
        <v>0</v>
      </c>
      <c r="K49" s="6">
        <v>0</v>
      </c>
      <c r="L49" s="6">
        <v>0</v>
      </c>
      <c r="M49" s="6">
        <v>0</v>
      </c>
      <c r="N49" s="34">
        <v>0</v>
      </c>
      <c r="O49" s="6">
        <v>0</v>
      </c>
      <c r="P49" s="6">
        <v>0</v>
      </c>
      <c r="Q49" s="6">
        <v>0</v>
      </c>
      <c r="R49" s="6">
        <v>0</v>
      </c>
      <c r="S49" s="22">
        <v>0</v>
      </c>
      <c r="T49" s="6">
        <v>0</v>
      </c>
      <c r="U49" s="73">
        <f>+mensuales!H48+mensuales!H131+mensuales!H213</f>
        <v>0</v>
      </c>
      <c r="V49" s="73">
        <f t="shared" si="0"/>
        <v>0</v>
      </c>
      <c r="W49" s="73">
        <f>+mensuales!K48+mensuales!K131+mensuales!K213</f>
        <v>0</v>
      </c>
      <c r="X49" s="73">
        <f t="shared" si="1"/>
        <v>0</v>
      </c>
      <c r="Y49" s="114">
        <f>+mensuales!N213</f>
        <v>0</v>
      </c>
      <c r="Z49" s="73">
        <f t="shared" si="2"/>
        <v>0</v>
      </c>
      <c r="AA49" s="73">
        <f>+mensuales!Q213</f>
        <v>0</v>
      </c>
      <c r="AB49" s="73">
        <f t="shared" si="3"/>
        <v>0</v>
      </c>
      <c r="AC49" s="68">
        <f t="shared" si="4"/>
        <v>0</v>
      </c>
      <c r="AD49" s="120">
        <f t="shared" si="5"/>
        <v>0</v>
      </c>
      <c r="AE49" s="113">
        <f t="shared" si="6"/>
        <v>0</v>
      </c>
    </row>
    <row r="50" spans="1:31" s="38" customFormat="1" ht="15.75" thickBot="1" x14ac:dyDescent="0.3">
      <c r="A50" s="158" t="s">
        <v>32</v>
      </c>
      <c r="B50" s="259"/>
      <c r="C50" s="259"/>
      <c r="D50" s="259"/>
      <c r="E50" s="260"/>
      <c r="F50" s="161">
        <f>SUM(F38:G49)</f>
        <v>500000</v>
      </c>
      <c r="G50" s="258"/>
      <c r="H50" s="11">
        <f t="shared" ref="H50:Q50" si="7">SUM(H38:H49)</f>
        <v>54300</v>
      </c>
      <c r="I50" s="12">
        <f t="shared" si="7"/>
        <v>0</v>
      </c>
      <c r="J50" s="12">
        <f t="shared" si="7"/>
        <v>0</v>
      </c>
      <c r="K50" s="12">
        <f t="shared" si="7"/>
        <v>26039.13</v>
      </c>
      <c r="L50" s="12">
        <f t="shared" si="7"/>
        <v>0</v>
      </c>
      <c r="M50" s="12">
        <f t="shared" si="7"/>
        <v>0</v>
      </c>
      <c r="N50" s="11">
        <f t="shared" si="7"/>
        <v>54300</v>
      </c>
      <c r="O50" s="12">
        <f t="shared" si="7"/>
        <v>0</v>
      </c>
      <c r="P50" s="12">
        <f t="shared" si="7"/>
        <v>0</v>
      </c>
      <c r="Q50" s="12">
        <f t="shared" si="7"/>
        <v>26039.13</v>
      </c>
      <c r="R50" s="46">
        <v>0</v>
      </c>
      <c r="S50" s="32">
        <v>0</v>
      </c>
      <c r="T50" s="35">
        <v>5.2078259999999998</v>
      </c>
      <c r="U50" s="73">
        <f>+mensuales!H49+mensuales!H132+mensuales!H214</f>
        <v>54300</v>
      </c>
      <c r="V50" s="73">
        <f t="shared" si="0"/>
        <v>0</v>
      </c>
      <c r="W50" s="73">
        <f>+mensuales!K49+mensuales!K132+mensuales!K214</f>
        <v>26039.13</v>
      </c>
      <c r="X50" s="73">
        <f t="shared" si="1"/>
        <v>0</v>
      </c>
      <c r="Y50" s="114">
        <f>+mensuales!N214</f>
        <v>54300</v>
      </c>
      <c r="Z50" s="73">
        <f t="shared" si="2"/>
        <v>0</v>
      </c>
      <c r="AA50" s="73">
        <f>+mensuales!Q214</f>
        <v>26039.13</v>
      </c>
      <c r="AB50" s="73">
        <f t="shared" si="3"/>
        <v>0</v>
      </c>
      <c r="AC50" s="68">
        <f t="shared" si="4"/>
        <v>5.2078260000000001E-2</v>
      </c>
      <c r="AD50" s="120">
        <f t="shared" si="5"/>
        <v>5.2078260000000001E-2</v>
      </c>
      <c r="AE50" s="113">
        <f t="shared" si="6"/>
        <v>0</v>
      </c>
    </row>
    <row r="51" spans="1:31" ht="15.75" thickBot="1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73"/>
      <c r="V51" s="73"/>
      <c r="W51" s="73"/>
      <c r="X51" s="73"/>
      <c r="Y51" s="114"/>
      <c r="Z51" s="73"/>
      <c r="AA51" s="73"/>
      <c r="AB51" s="73"/>
      <c r="AC51" s="68"/>
      <c r="AD51" s="113"/>
    </row>
    <row r="52" spans="1:31" ht="15.75" thickBot="1" x14ac:dyDescent="0.3">
      <c r="A52" s="162" t="s">
        <v>44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</row>
    <row r="53" spans="1:31" ht="15.75" thickBot="1" x14ac:dyDescent="0.3">
      <c r="A53" s="145"/>
      <c r="B53" s="145"/>
      <c r="C53" s="162" t="s">
        <v>17</v>
      </c>
      <c r="D53" s="145"/>
      <c r="E53" s="145"/>
      <c r="F53" s="145"/>
      <c r="G53" s="145"/>
      <c r="H53" s="145"/>
      <c r="I53" s="162" t="s">
        <v>74</v>
      </c>
      <c r="J53" s="145"/>
      <c r="K53" s="145"/>
      <c r="L53" s="145"/>
      <c r="M53" s="145"/>
      <c r="N53" s="145"/>
      <c r="O53" s="162" t="s">
        <v>73</v>
      </c>
      <c r="P53" s="145"/>
      <c r="Q53" s="145"/>
      <c r="R53" s="145"/>
      <c r="S53" s="145"/>
      <c r="T53" s="145"/>
    </row>
    <row r="54" spans="1:31" ht="15.75" thickBot="1" x14ac:dyDescent="0.3">
      <c r="A54" s="145"/>
      <c r="B54" s="145"/>
      <c r="C54" s="162" t="s">
        <v>36</v>
      </c>
      <c r="D54" s="145"/>
      <c r="E54" s="162" t="s">
        <v>37</v>
      </c>
      <c r="F54" s="145"/>
      <c r="G54" s="162" t="s">
        <v>38</v>
      </c>
      <c r="H54" s="145"/>
      <c r="I54" s="162" t="s">
        <v>36</v>
      </c>
      <c r="J54" s="145"/>
      <c r="K54" s="162" t="s">
        <v>37</v>
      </c>
      <c r="L54" s="145"/>
      <c r="M54" s="162" t="s">
        <v>38</v>
      </c>
      <c r="N54" s="145"/>
      <c r="O54" s="162" t="s">
        <v>36</v>
      </c>
      <c r="P54" s="145"/>
      <c r="Q54" s="162" t="s">
        <v>37</v>
      </c>
      <c r="R54" s="145"/>
      <c r="S54" s="162" t="s">
        <v>38</v>
      </c>
      <c r="T54" s="145"/>
    </row>
    <row r="55" spans="1:31" ht="15.75" thickBot="1" x14ac:dyDescent="0.3">
      <c r="A55" s="144" t="s">
        <v>46</v>
      </c>
      <c r="B55" s="145"/>
      <c r="C55" s="146">
        <v>500000</v>
      </c>
      <c r="D55" s="145"/>
      <c r="E55" s="146"/>
      <c r="F55" s="145"/>
      <c r="G55" s="146"/>
      <c r="H55" s="145"/>
      <c r="I55" s="146">
        <f>SUM(K50)</f>
        <v>26039.13</v>
      </c>
      <c r="J55" s="145"/>
      <c r="K55" s="146"/>
      <c r="L55" s="145"/>
      <c r="M55" s="146"/>
      <c r="N55" s="145"/>
      <c r="O55" s="146">
        <f>SUM(Q50)</f>
        <v>26039.13</v>
      </c>
      <c r="P55" s="145"/>
      <c r="Q55" s="146"/>
      <c r="R55" s="145"/>
      <c r="S55" s="146"/>
      <c r="T55" s="145"/>
    </row>
    <row r="56" spans="1:31" ht="15.75" thickBot="1" x14ac:dyDescent="0.3">
      <c r="A56" s="144" t="s">
        <v>47</v>
      </c>
      <c r="B56" s="145"/>
      <c r="C56" s="146">
        <v>0</v>
      </c>
      <c r="D56" s="145"/>
      <c r="E56" s="146"/>
      <c r="F56" s="145"/>
      <c r="G56" s="146"/>
      <c r="H56" s="145"/>
      <c r="I56" s="146">
        <v>0</v>
      </c>
      <c r="J56" s="145"/>
      <c r="K56" s="146"/>
      <c r="L56" s="145"/>
      <c r="M56" s="146"/>
      <c r="N56" s="145"/>
      <c r="O56" s="146">
        <v>0</v>
      </c>
      <c r="P56" s="145"/>
      <c r="Q56" s="146"/>
      <c r="R56" s="145"/>
      <c r="S56" s="146"/>
      <c r="T56" s="145"/>
    </row>
    <row r="57" spans="1:31" ht="15.75" thickBot="1" x14ac:dyDescent="0.3">
      <c r="A57" s="144" t="s">
        <v>32</v>
      </c>
      <c r="B57" s="145"/>
      <c r="C57" s="146">
        <f>SUM(C55,C56)</f>
        <v>500000</v>
      </c>
      <c r="D57" s="145"/>
      <c r="E57" s="146"/>
      <c r="F57" s="145"/>
      <c r="G57" s="146"/>
      <c r="H57" s="145"/>
      <c r="I57" s="146">
        <f>SUM(I55,I56)</f>
        <v>26039.13</v>
      </c>
      <c r="J57" s="145"/>
      <c r="K57" s="146"/>
      <c r="L57" s="145"/>
      <c r="M57" s="146"/>
      <c r="N57" s="145"/>
      <c r="O57" s="146">
        <f>SUM(O55,O56)</f>
        <v>26039.13</v>
      </c>
      <c r="P57" s="145"/>
      <c r="Q57" s="146"/>
      <c r="R57" s="145"/>
      <c r="S57" s="146"/>
      <c r="T57" s="145"/>
    </row>
    <row r="58" spans="1:31" ht="15.75" thickBot="1" x14ac:dyDescent="0.3">
      <c r="A58" s="17"/>
      <c r="B58" s="17"/>
      <c r="C58" s="17"/>
      <c r="D58" s="17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31" ht="15.75" thickBot="1" x14ac:dyDescent="0.3">
      <c r="A59" s="148" t="s">
        <v>48</v>
      </c>
      <c r="B59" s="149"/>
      <c r="C59" s="149"/>
      <c r="D59" s="150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31" ht="15.75" thickBot="1" x14ac:dyDescent="0.3">
      <c r="A60" s="151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50"/>
    </row>
    <row r="61" spans="1:3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31" x14ac:dyDescent="0.25">
      <c r="A62" s="139" t="s">
        <v>49</v>
      </c>
      <c r="B62" s="140"/>
      <c r="C62" s="140"/>
      <c r="D62" s="140"/>
      <c r="E62" s="140"/>
      <c r="F62" s="140"/>
      <c r="G62" s="14"/>
      <c r="H62" s="14"/>
      <c r="I62" s="139" t="s">
        <v>50</v>
      </c>
      <c r="J62" s="140"/>
      <c r="K62" s="140"/>
      <c r="L62" s="140"/>
      <c r="M62" s="140"/>
      <c r="N62" s="140"/>
      <c r="O62" s="14"/>
      <c r="P62" s="14"/>
      <c r="Q62" s="139" t="s">
        <v>51</v>
      </c>
      <c r="R62" s="140"/>
      <c r="S62" s="140"/>
      <c r="T62" s="140"/>
    </row>
    <row r="63" spans="1:3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31" x14ac:dyDescent="0.25">
      <c r="A64" s="141"/>
      <c r="B64" s="140"/>
      <c r="C64" s="140"/>
      <c r="D64" s="140"/>
      <c r="E64" s="140"/>
      <c r="F64" s="140"/>
      <c r="G64" s="14"/>
      <c r="H64" s="14"/>
      <c r="I64" s="143"/>
      <c r="J64" s="140"/>
      <c r="K64" s="140"/>
      <c r="L64" s="140"/>
      <c r="M64" s="140"/>
      <c r="N64" s="140"/>
      <c r="O64" s="14"/>
      <c r="P64" s="14"/>
      <c r="Q64" s="143"/>
      <c r="R64" s="140"/>
      <c r="S64" s="140"/>
      <c r="T64" s="140"/>
    </row>
    <row r="65" spans="1:20" x14ac:dyDescent="0.25">
      <c r="A65" s="140"/>
      <c r="B65" s="140"/>
      <c r="C65" s="140"/>
      <c r="D65" s="140"/>
      <c r="E65" s="140"/>
      <c r="F65" s="140"/>
      <c r="G65" s="14"/>
      <c r="H65" s="14"/>
      <c r="I65" s="140"/>
      <c r="J65" s="140"/>
      <c r="K65" s="140"/>
      <c r="L65" s="140"/>
      <c r="M65" s="140"/>
      <c r="N65" s="140"/>
      <c r="O65" s="14"/>
      <c r="P65" s="14"/>
      <c r="Q65" s="140"/>
      <c r="R65" s="140"/>
      <c r="S65" s="140"/>
      <c r="T65" s="140"/>
    </row>
    <row r="66" spans="1:20" x14ac:dyDescent="0.25">
      <c r="A66" s="140"/>
      <c r="B66" s="140"/>
      <c r="C66" s="140"/>
      <c r="D66" s="140"/>
      <c r="E66" s="140"/>
      <c r="F66" s="140"/>
      <c r="G66" s="14"/>
      <c r="H66" s="14"/>
      <c r="I66" s="140"/>
      <c r="J66" s="140"/>
      <c r="K66" s="140"/>
      <c r="L66" s="140"/>
      <c r="M66" s="140"/>
      <c r="N66" s="140"/>
      <c r="O66" s="14"/>
      <c r="P66" s="14"/>
      <c r="Q66" s="140"/>
      <c r="R66" s="140"/>
      <c r="S66" s="140"/>
      <c r="T66" s="140"/>
    </row>
    <row r="67" spans="1:20" ht="15.75" thickBot="1" x14ac:dyDescent="0.3">
      <c r="A67" s="142"/>
      <c r="B67" s="142"/>
      <c r="C67" s="142"/>
      <c r="D67" s="142"/>
      <c r="E67" s="142"/>
      <c r="F67" s="142"/>
      <c r="G67" s="14"/>
      <c r="H67" s="14"/>
      <c r="I67" s="142"/>
      <c r="J67" s="142"/>
      <c r="K67" s="142"/>
      <c r="L67" s="142"/>
      <c r="M67" s="142"/>
      <c r="N67" s="142"/>
      <c r="O67" s="14"/>
      <c r="P67" s="14"/>
      <c r="Q67" s="142"/>
      <c r="R67" s="142"/>
      <c r="S67" s="142"/>
      <c r="T67" s="142"/>
    </row>
    <row r="68" spans="1:20" x14ac:dyDescent="0.25">
      <c r="A68" s="138" t="s">
        <v>103</v>
      </c>
      <c r="B68" s="137"/>
      <c r="C68" s="137"/>
      <c r="D68" s="137"/>
      <c r="E68" s="137"/>
      <c r="F68" s="137"/>
      <c r="G68" s="14"/>
      <c r="H68" s="14"/>
      <c r="I68" s="138" t="s">
        <v>57</v>
      </c>
      <c r="J68" s="137"/>
      <c r="K68" s="137"/>
      <c r="L68" s="137"/>
      <c r="M68" s="137"/>
      <c r="N68" s="137"/>
      <c r="O68" s="14"/>
      <c r="P68" s="14"/>
      <c r="Q68" s="138" t="s">
        <v>76</v>
      </c>
      <c r="R68" s="137"/>
      <c r="S68" s="137"/>
      <c r="T68" s="137"/>
    </row>
    <row r="69" spans="1:20" x14ac:dyDescent="0.25">
      <c r="A69" s="135" t="s">
        <v>41</v>
      </c>
      <c r="B69" s="135"/>
      <c r="C69" s="135"/>
      <c r="D69" s="135"/>
      <c r="E69" s="135"/>
      <c r="F69" s="135"/>
      <c r="G69" s="14"/>
      <c r="H69" s="14"/>
      <c r="I69" s="135" t="s">
        <v>59</v>
      </c>
      <c r="J69" s="135"/>
      <c r="K69" s="135"/>
      <c r="L69" s="135"/>
      <c r="M69" s="135"/>
      <c r="N69" s="135"/>
      <c r="O69" s="14"/>
      <c r="P69" s="14"/>
      <c r="Q69" s="135" t="s">
        <v>60</v>
      </c>
      <c r="R69" s="135"/>
      <c r="S69" s="135"/>
      <c r="T69" s="135"/>
    </row>
    <row r="70" spans="1:20" x14ac:dyDescent="0.25">
      <c r="A70" s="14"/>
      <c r="B70" s="14"/>
      <c r="C70" s="14"/>
      <c r="D70" s="14"/>
      <c r="E70" s="14"/>
      <c r="F70" s="14"/>
      <c r="G70" s="14"/>
      <c r="H70" s="14"/>
      <c r="I70" s="135" t="s">
        <v>61</v>
      </c>
      <c r="J70" s="135"/>
      <c r="K70" s="135"/>
      <c r="L70" s="135"/>
      <c r="M70" s="135"/>
      <c r="N70" s="135"/>
      <c r="O70" s="14"/>
      <c r="P70" s="14"/>
      <c r="Q70" s="135" t="s">
        <v>61</v>
      </c>
      <c r="R70" s="135"/>
      <c r="S70" s="135"/>
      <c r="T70" s="135"/>
    </row>
    <row r="71" spans="1:20" x14ac:dyDescent="0.25">
      <c r="A71" s="14"/>
      <c r="B71" s="14"/>
      <c r="C71" s="14"/>
      <c r="D71" s="14"/>
      <c r="E71" s="14"/>
      <c r="F71" s="14"/>
      <c r="G71" s="14"/>
      <c r="H71" s="14"/>
      <c r="I71" s="139" t="s">
        <v>52</v>
      </c>
      <c r="J71" s="140"/>
      <c r="K71" s="140"/>
      <c r="L71" s="140"/>
      <c r="M71" s="140"/>
      <c r="N71" s="140"/>
      <c r="O71" s="14"/>
      <c r="P71" s="14"/>
      <c r="Q71" s="14"/>
      <c r="R71" s="14"/>
      <c r="S71" s="14"/>
      <c r="T71" s="14"/>
    </row>
    <row r="72" spans="1:20" x14ac:dyDescent="0.25">
      <c r="A72" s="139" t="s">
        <v>53</v>
      </c>
      <c r="B72" s="140"/>
      <c r="C72" s="140"/>
      <c r="D72" s="140"/>
      <c r="E72" s="140"/>
      <c r="F72" s="140"/>
      <c r="G72" s="14"/>
      <c r="H72" s="14"/>
      <c r="I72" s="139" t="s">
        <v>54</v>
      </c>
      <c r="J72" s="140"/>
      <c r="K72" s="140"/>
      <c r="L72" s="140"/>
      <c r="M72" s="140"/>
      <c r="N72" s="140"/>
      <c r="O72" s="14"/>
      <c r="P72" s="14"/>
      <c r="Q72" s="139" t="s">
        <v>55</v>
      </c>
      <c r="R72" s="140"/>
      <c r="S72" s="140"/>
      <c r="T72" s="140"/>
    </row>
    <row r="73" spans="1:20" x14ac:dyDescent="0.25">
      <c r="A73" s="141"/>
      <c r="B73" s="140"/>
      <c r="C73" s="140"/>
      <c r="D73" s="140"/>
      <c r="E73" s="140"/>
      <c r="F73" s="140"/>
      <c r="G73" s="14"/>
      <c r="H73" s="14"/>
      <c r="I73" s="143"/>
      <c r="J73" s="140"/>
      <c r="K73" s="140"/>
      <c r="L73" s="140"/>
      <c r="M73" s="140"/>
      <c r="N73" s="140"/>
      <c r="O73" s="14"/>
      <c r="P73" s="14"/>
      <c r="Q73" s="143"/>
      <c r="R73" s="140"/>
      <c r="S73" s="140"/>
      <c r="T73" s="140"/>
    </row>
    <row r="74" spans="1:20" x14ac:dyDescent="0.25">
      <c r="A74" s="140"/>
      <c r="B74" s="140"/>
      <c r="C74" s="140"/>
      <c r="D74" s="140"/>
      <c r="E74" s="140"/>
      <c r="F74" s="140"/>
      <c r="G74" s="14"/>
      <c r="H74" s="14"/>
      <c r="I74" s="140"/>
      <c r="J74" s="140"/>
      <c r="K74" s="140"/>
      <c r="L74" s="140"/>
      <c r="M74" s="140"/>
      <c r="N74" s="140"/>
      <c r="O74" s="14"/>
      <c r="P74" s="14"/>
      <c r="Q74" s="140"/>
      <c r="R74" s="140"/>
      <c r="S74" s="140"/>
      <c r="T74" s="140"/>
    </row>
    <row r="75" spans="1:20" x14ac:dyDescent="0.25">
      <c r="A75" s="140"/>
      <c r="B75" s="140"/>
      <c r="C75" s="140"/>
      <c r="D75" s="140"/>
      <c r="E75" s="140"/>
      <c r="F75" s="140"/>
      <c r="G75" s="14"/>
      <c r="H75" s="14"/>
      <c r="I75" s="140"/>
      <c r="J75" s="140"/>
      <c r="K75" s="140"/>
      <c r="L75" s="140"/>
      <c r="M75" s="140"/>
      <c r="N75" s="140"/>
      <c r="O75" s="14"/>
      <c r="P75" s="14"/>
      <c r="Q75" s="140"/>
      <c r="R75" s="140"/>
      <c r="S75" s="140"/>
      <c r="T75" s="140"/>
    </row>
    <row r="76" spans="1:20" ht="15.75" thickBot="1" x14ac:dyDescent="0.3">
      <c r="A76" s="142"/>
      <c r="B76" s="142"/>
      <c r="C76" s="142"/>
      <c r="D76" s="142"/>
      <c r="E76" s="142"/>
      <c r="F76" s="142"/>
      <c r="G76" s="14"/>
      <c r="H76" s="14"/>
      <c r="I76" s="142"/>
      <c r="J76" s="142"/>
      <c r="K76" s="142"/>
      <c r="L76" s="142"/>
      <c r="M76" s="142"/>
      <c r="N76" s="142"/>
      <c r="O76" s="14"/>
      <c r="P76" s="14"/>
      <c r="Q76" s="142"/>
      <c r="R76" s="142"/>
      <c r="S76" s="142"/>
      <c r="T76" s="142"/>
    </row>
    <row r="77" spans="1:20" x14ac:dyDescent="0.25">
      <c r="A77" s="136" t="s">
        <v>62</v>
      </c>
      <c r="B77" s="137"/>
      <c r="C77" s="137"/>
      <c r="D77" s="137"/>
      <c r="E77" s="137"/>
      <c r="F77" s="137"/>
      <c r="G77" s="14"/>
      <c r="H77" s="14"/>
      <c r="I77" s="136" t="s">
        <v>63</v>
      </c>
      <c r="J77" s="137"/>
      <c r="K77" s="137"/>
      <c r="L77" s="137"/>
      <c r="M77" s="137"/>
      <c r="N77" s="137"/>
      <c r="O77" s="14"/>
      <c r="P77" s="14"/>
      <c r="Q77" s="136" t="s">
        <v>64</v>
      </c>
      <c r="R77" s="137"/>
      <c r="S77" s="137"/>
      <c r="T77" s="137"/>
    </row>
    <row r="78" spans="1:20" x14ac:dyDescent="0.25">
      <c r="A78" s="135" t="s">
        <v>65</v>
      </c>
      <c r="B78" s="135"/>
      <c r="C78" s="135"/>
      <c r="D78" s="135"/>
      <c r="E78" s="135"/>
      <c r="F78" s="135"/>
      <c r="G78" s="14"/>
      <c r="H78" s="14"/>
      <c r="I78" s="135" t="s">
        <v>66</v>
      </c>
      <c r="J78" s="135"/>
      <c r="K78" s="135"/>
      <c r="L78" s="135"/>
      <c r="M78" s="135"/>
      <c r="N78" s="135"/>
      <c r="O78" s="14"/>
      <c r="P78" s="14"/>
      <c r="Q78" s="135" t="s">
        <v>67</v>
      </c>
      <c r="R78" s="135"/>
      <c r="S78" s="135"/>
      <c r="T78" s="135"/>
    </row>
    <row r="79" spans="1:20" x14ac:dyDescent="0.25">
      <c r="A79" s="135" t="s">
        <v>68</v>
      </c>
      <c r="B79" s="135"/>
      <c r="C79" s="135"/>
      <c r="D79" s="135"/>
      <c r="E79" s="135"/>
      <c r="F79" s="135"/>
      <c r="G79" s="14"/>
      <c r="H79" s="14"/>
      <c r="I79" s="135" t="s">
        <v>69</v>
      </c>
      <c r="J79" s="135"/>
      <c r="K79" s="135"/>
      <c r="L79" s="135"/>
      <c r="M79" s="135"/>
      <c r="N79" s="135"/>
      <c r="O79" s="14"/>
      <c r="P79" s="14"/>
      <c r="Q79" s="135" t="s">
        <v>70</v>
      </c>
      <c r="R79" s="135"/>
      <c r="S79" s="135"/>
      <c r="T79" s="135"/>
    </row>
    <row r="80" spans="1:20" x14ac:dyDescent="0.25">
      <c r="A80" s="227" t="s">
        <v>56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</row>
    <row r="81" spans="1:20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26.25" x14ac:dyDescent="0.4">
      <c r="A87" s="208" t="s">
        <v>71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</row>
    <row r="88" spans="1:20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5.75" thickBot="1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5" customHeight="1" x14ac:dyDescent="0.25">
      <c r="A90" s="209" t="s">
        <v>1</v>
      </c>
      <c r="B90" s="210"/>
      <c r="C90" s="210"/>
      <c r="D90" s="210"/>
      <c r="E90" s="254"/>
      <c r="F90" s="211" t="s">
        <v>131</v>
      </c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2"/>
    </row>
    <row r="91" spans="1:20" ht="15" customHeight="1" x14ac:dyDescent="0.25">
      <c r="A91" s="194" t="s">
        <v>2</v>
      </c>
      <c r="B91" s="195"/>
      <c r="C91" s="195"/>
      <c r="D91" s="195"/>
      <c r="E91" s="243"/>
      <c r="F91" s="213" t="s">
        <v>75</v>
      </c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4"/>
    </row>
    <row r="92" spans="1:20" x14ac:dyDescent="0.25">
      <c r="A92" s="194" t="s">
        <v>3</v>
      </c>
      <c r="B92" s="195"/>
      <c r="C92" s="195"/>
      <c r="D92" s="195"/>
      <c r="E92" s="243"/>
      <c r="F92" s="215" t="s">
        <v>4</v>
      </c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6"/>
    </row>
    <row r="93" spans="1:20" x14ac:dyDescent="0.25">
      <c r="A93" s="194" t="s">
        <v>5</v>
      </c>
      <c r="B93" s="195"/>
      <c r="C93" s="195"/>
      <c r="D93" s="195"/>
      <c r="E93" s="243"/>
      <c r="F93" s="215" t="s">
        <v>6</v>
      </c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6"/>
    </row>
    <row r="94" spans="1:20" x14ac:dyDescent="0.25">
      <c r="A94" s="194" t="s">
        <v>7</v>
      </c>
      <c r="B94" s="195"/>
      <c r="C94" s="195"/>
      <c r="D94" s="195"/>
      <c r="E94" s="243"/>
      <c r="F94" s="217" t="s">
        <v>8</v>
      </c>
      <c r="G94" s="215"/>
      <c r="H94" s="218">
        <v>500000</v>
      </c>
      <c r="I94" s="219"/>
      <c r="J94" s="219"/>
      <c r="K94" s="219"/>
      <c r="L94" s="219"/>
      <c r="M94" s="45" t="s">
        <v>9</v>
      </c>
      <c r="N94" s="220">
        <v>0</v>
      </c>
      <c r="O94" s="215"/>
      <c r="P94" s="215"/>
      <c r="Q94" s="217" t="s">
        <v>10</v>
      </c>
      <c r="R94" s="217"/>
      <c r="S94" s="217"/>
      <c r="T94" s="221"/>
    </row>
    <row r="95" spans="1:20" x14ac:dyDescent="0.25">
      <c r="A95" s="194" t="s">
        <v>11</v>
      </c>
      <c r="B95" s="195"/>
      <c r="C95" s="195"/>
      <c r="D95" s="195"/>
      <c r="E95" s="243"/>
      <c r="F95" s="217" t="s">
        <v>8</v>
      </c>
      <c r="G95" s="215"/>
      <c r="H95" s="224">
        <v>0</v>
      </c>
      <c r="I95" s="215"/>
      <c r="J95" s="215"/>
      <c r="K95" s="215"/>
      <c r="L95" s="215"/>
      <c r="M95" s="45" t="s">
        <v>9</v>
      </c>
      <c r="N95" s="224">
        <v>0</v>
      </c>
      <c r="O95" s="215"/>
      <c r="P95" s="215"/>
      <c r="Q95" s="225">
        <v>0</v>
      </c>
      <c r="R95" s="225"/>
      <c r="S95" s="225"/>
      <c r="T95" s="226"/>
    </row>
    <row r="96" spans="1:20" x14ac:dyDescent="0.25">
      <c r="A96" s="194" t="s">
        <v>12</v>
      </c>
      <c r="B96" s="195"/>
      <c r="C96" s="195"/>
      <c r="D96" s="195"/>
      <c r="E96" s="243"/>
      <c r="F96" s="196" t="s">
        <v>108</v>
      </c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7"/>
    </row>
    <row r="97" spans="1:31" ht="15.75" thickBot="1" x14ac:dyDescent="0.3">
      <c r="A97" s="198" t="s">
        <v>13</v>
      </c>
      <c r="B97" s="199"/>
      <c r="C97" s="199"/>
      <c r="D97" s="199"/>
      <c r="E97" s="253"/>
      <c r="F97" s="200" t="s">
        <v>89</v>
      </c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1"/>
    </row>
    <row r="98" spans="1:31" ht="15.75" thickBo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31" ht="15.75" thickBot="1" x14ac:dyDescent="0.3">
      <c r="A99" s="162" t="s">
        <v>14</v>
      </c>
      <c r="B99" s="145"/>
      <c r="C99" s="145"/>
      <c r="D99" s="162" t="s">
        <v>15</v>
      </c>
      <c r="E99" s="145"/>
      <c r="F99" s="162" t="s">
        <v>16</v>
      </c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</row>
    <row r="100" spans="1:31" ht="15.75" thickBot="1" x14ac:dyDescent="0.3">
      <c r="A100" s="145"/>
      <c r="B100" s="145"/>
      <c r="C100" s="145"/>
      <c r="D100" s="145"/>
      <c r="E100" s="145"/>
      <c r="F100" s="239" t="s">
        <v>17</v>
      </c>
      <c r="G100" s="240"/>
      <c r="H100" s="162" t="s">
        <v>72</v>
      </c>
      <c r="I100" s="145"/>
      <c r="J100" s="145"/>
      <c r="K100" s="145"/>
      <c r="L100" s="145"/>
      <c r="M100" s="145"/>
      <c r="N100" s="162" t="s">
        <v>73</v>
      </c>
      <c r="O100" s="145"/>
      <c r="P100" s="145"/>
      <c r="Q100" s="145"/>
      <c r="R100" s="145"/>
      <c r="S100" s="145"/>
      <c r="T100" s="145"/>
    </row>
    <row r="101" spans="1:31" ht="15.75" thickBot="1" x14ac:dyDescent="0.3">
      <c r="A101" s="145"/>
      <c r="B101" s="145"/>
      <c r="C101" s="145"/>
      <c r="D101" s="145"/>
      <c r="E101" s="145"/>
      <c r="F101" s="240"/>
      <c r="G101" s="240"/>
      <c r="H101" s="162" t="s">
        <v>20</v>
      </c>
      <c r="I101" s="145"/>
      <c r="J101" s="145"/>
      <c r="K101" s="162" t="s">
        <v>21</v>
      </c>
      <c r="L101" s="145"/>
      <c r="M101" s="145"/>
      <c r="N101" s="162" t="s">
        <v>20</v>
      </c>
      <c r="O101" s="145"/>
      <c r="P101" s="145"/>
      <c r="Q101" s="162" t="s">
        <v>21</v>
      </c>
      <c r="R101" s="145"/>
      <c r="S101" s="145"/>
      <c r="T101" s="239" t="s">
        <v>22</v>
      </c>
      <c r="U101" s="264" t="s">
        <v>125</v>
      </c>
      <c r="V101" s="265"/>
      <c r="W101" s="264" t="s">
        <v>126</v>
      </c>
      <c r="X101" s="265"/>
      <c r="Y101" s="266" t="s">
        <v>127</v>
      </c>
      <c r="Z101" s="267"/>
      <c r="AA101" s="266" t="s">
        <v>128</v>
      </c>
      <c r="AB101" s="267"/>
      <c r="AC101" s="264" t="s">
        <v>122</v>
      </c>
      <c r="AD101" s="265"/>
      <c r="AE101" s="112"/>
    </row>
    <row r="102" spans="1:31" ht="15.75" thickBot="1" x14ac:dyDescent="0.3">
      <c r="A102" s="145"/>
      <c r="B102" s="145"/>
      <c r="C102" s="145"/>
      <c r="D102" s="145"/>
      <c r="E102" s="145"/>
      <c r="F102" s="240"/>
      <c r="G102" s="240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240"/>
      <c r="U102" s="264"/>
      <c r="V102" s="265"/>
      <c r="W102" s="264"/>
      <c r="X102" s="265"/>
      <c r="Y102" s="266"/>
      <c r="Z102" s="267"/>
      <c r="AA102" s="266"/>
      <c r="AB102" s="267"/>
      <c r="AC102" s="264"/>
      <c r="AD102" s="265"/>
      <c r="AE102" s="112"/>
    </row>
    <row r="103" spans="1:31" s="38" customFormat="1" x14ac:dyDescent="0.25">
      <c r="A103" s="202" t="s">
        <v>23</v>
      </c>
      <c r="B103" s="203"/>
      <c r="C103" s="204"/>
      <c r="D103" s="205"/>
      <c r="E103" s="206"/>
      <c r="F103" s="205"/>
      <c r="G103" s="206"/>
      <c r="H103" s="205"/>
      <c r="I103" s="207"/>
      <c r="J103" s="206"/>
      <c r="K103" s="205"/>
      <c r="L103" s="207"/>
      <c r="M103" s="206"/>
      <c r="N103" s="205"/>
      <c r="O103" s="207"/>
      <c r="P103" s="206"/>
      <c r="Q103" s="205"/>
      <c r="R103" s="207"/>
      <c r="S103" s="206"/>
      <c r="T103" s="44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</row>
    <row r="104" spans="1:31" s="38" customFormat="1" x14ac:dyDescent="0.25">
      <c r="A104" s="152" t="s">
        <v>24</v>
      </c>
      <c r="B104" s="140"/>
      <c r="C104" s="154"/>
      <c r="D104" s="178" t="s">
        <v>25</v>
      </c>
      <c r="E104" s="190"/>
      <c r="F104" s="183">
        <v>531</v>
      </c>
      <c r="G104" s="190"/>
      <c r="H104" s="183">
        <v>531</v>
      </c>
      <c r="I104" s="193"/>
      <c r="J104" s="190"/>
      <c r="K104" s="183">
        <v>531</v>
      </c>
      <c r="L104" s="193"/>
      <c r="M104" s="190"/>
      <c r="N104" s="183">
        <v>531</v>
      </c>
      <c r="O104" s="193"/>
      <c r="P104" s="190"/>
      <c r="Q104" s="183">
        <v>531</v>
      </c>
      <c r="R104" s="193"/>
      <c r="S104" s="190"/>
      <c r="T104" s="6">
        <v>100</v>
      </c>
      <c r="U104" s="73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</row>
    <row r="105" spans="1:31" s="38" customFormat="1" x14ac:dyDescent="0.25">
      <c r="A105" s="152" t="s">
        <v>26</v>
      </c>
      <c r="B105" s="140"/>
      <c r="C105" s="154"/>
      <c r="D105" s="178" t="s">
        <v>27</v>
      </c>
      <c r="E105" s="190"/>
      <c r="F105" s="180">
        <v>132</v>
      </c>
      <c r="G105" s="190"/>
      <c r="H105" s="180">
        <v>132</v>
      </c>
      <c r="I105" s="193"/>
      <c r="J105" s="190"/>
      <c r="K105" s="180">
        <v>132</v>
      </c>
      <c r="L105" s="193"/>
      <c r="M105" s="190"/>
      <c r="N105" s="180">
        <v>132</v>
      </c>
      <c r="O105" s="193"/>
      <c r="P105" s="190"/>
      <c r="Q105" s="180">
        <v>132</v>
      </c>
      <c r="R105" s="193"/>
      <c r="S105" s="190"/>
      <c r="T105" s="6">
        <v>100</v>
      </c>
      <c r="U105" s="112"/>
      <c r="V105" s="112"/>
      <c r="W105" s="112"/>
      <c r="X105" s="112"/>
      <c r="Y105" s="112"/>
      <c r="Z105" s="112"/>
      <c r="AA105" s="112"/>
      <c r="AB105" s="114"/>
      <c r="AC105" s="112"/>
      <c r="AD105" s="112"/>
      <c r="AE105" s="112"/>
    </row>
    <row r="106" spans="1:31" s="38" customFormat="1" x14ac:dyDescent="0.25">
      <c r="A106" s="152" t="s">
        <v>28</v>
      </c>
      <c r="B106" s="140"/>
      <c r="C106" s="154"/>
      <c r="D106" s="178" t="s">
        <v>27</v>
      </c>
      <c r="E106" s="190"/>
      <c r="F106" s="180">
        <v>6864</v>
      </c>
      <c r="G106" s="190"/>
      <c r="H106" s="180">
        <v>1716</v>
      </c>
      <c r="I106" s="193"/>
      <c r="J106" s="190"/>
      <c r="K106" s="180">
        <v>1716</v>
      </c>
      <c r="L106" s="193"/>
      <c r="M106" s="190"/>
      <c r="N106" s="180">
        <v>3432</v>
      </c>
      <c r="O106" s="193"/>
      <c r="P106" s="190"/>
      <c r="Q106" s="180">
        <v>3432</v>
      </c>
      <c r="R106" s="193"/>
      <c r="S106" s="190"/>
      <c r="T106" s="47">
        <v>50</v>
      </c>
      <c r="U106" s="74">
        <f>+mensuales!H269+mensuales!H351+mensuales!H433</f>
        <v>1716</v>
      </c>
      <c r="V106" s="114">
        <f>+H106-U106</f>
        <v>0</v>
      </c>
      <c r="W106" s="74">
        <f>+mensuales!K269+mensuales!K351+mensuales!K433</f>
        <v>1716</v>
      </c>
      <c r="X106" s="114">
        <f>+K106-W106</f>
        <v>0</v>
      </c>
      <c r="Y106" s="73">
        <f>+mensuales!N433</f>
        <v>3432</v>
      </c>
      <c r="Z106" s="114">
        <f>+N106-Y106</f>
        <v>0</v>
      </c>
      <c r="AA106" s="74">
        <f>+mensuales!Q433</f>
        <v>3432</v>
      </c>
      <c r="AB106" s="114">
        <f>+Q106-AA106</f>
        <v>0</v>
      </c>
      <c r="AC106" s="68">
        <f>+Q106/F106</f>
        <v>0.5</v>
      </c>
      <c r="AD106" s="68">
        <f>(T106/100)</f>
        <v>0.5</v>
      </c>
      <c r="AE106" s="114">
        <f>+AC106-AD106</f>
        <v>0</v>
      </c>
    </row>
    <row r="107" spans="1:31" s="38" customFormat="1" x14ac:dyDescent="0.25">
      <c r="A107" s="186" t="s">
        <v>29</v>
      </c>
      <c r="B107" s="187"/>
      <c r="C107" s="188"/>
      <c r="D107" s="189"/>
      <c r="E107" s="190"/>
      <c r="F107" s="189"/>
      <c r="G107" s="190"/>
      <c r="H107" s="189"/>
      <c r="I107" s="191"/>
      <c r="J107" s="190"/>
      <c r="K107" s="189"/>
      <c r="L107" s="191"/>
      <c r="M107" s="190"/>
      <c r="N107" s="189"/>
      <c r="O107" s="191"/>
      <c r="P107" s="190"/>
      <c r="Q107" s="189"/>
      <c r="R107" s="191"/>
      <c r="S107" s="190"/>
      <c r="T107" s="7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</row>
    <row r="108" spans="1:31" s="38" customFormat="1" x14ac:dyDescent="0.25">
      <c r="A108" s="152" t="s">
        <v>30</v>
      </c>
      <c r="B108" s="140"/>
      <c r="C108" s="154"/>
      <c r="D108" s="178" t="s">
        <v>27</v>
      </c>
      <c r="E108" s="190"/>
      <c r="F108" s="183" t="s">
        <v>91</v>
      </c>
      <c r="G108" s="190"/>
      <c r="H108" s="183" t="s">
        <v>91</v>
      </c>
      <c r="I108" s="193"/>
      <c r="J108" s="190"/>
      <c r="K108" s="183">
        <v>0</v>
      </c>
      <c r="L108" s="193"/>
      <c r="M108" s="190"/>
      <c r="N108" s="183">
        <v>0</v>
      </c>
      <c r="O108" s="193"/>
      <c r="P108" s="190"/>
      <c r="Q108" s="183">
        <v>0</v>
      </c>
      <c r="R108" s="193"/>
      <c r="S108" s="190"/>
      <c r="T108" s="6">
        <v>0</v>
      </c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</row>
    <row r="109" spans="1:31" s="38" customFormat="1" x14ac:dyDescent="0.25">
      <c r="A109" s="157" t="s">
        <v>84</v>
      </c>
      <c r="B109" s="140"/>
      <c r="C109" s="154"/>
      <c r="D109" s="178" t="s">
        <v>83</v>
      </c>
      <c r="E109" s="190"/>
      <c r="F109" s="183" t="s">
        <v>91</v>
      </c>
      <c r="G109" s="190"/>
      <c r="H109" s="183" t="s">
        <v>91</v>
      </c>
      <c r="I109" s="193"/>
      <c r="J109" s="190"/>
      <c r="K109" s="183">
        <v>0</v>
      </c>
      <c r="L109" s="193"/>
      <c r="M109" s="190"/>
      <c r="N109" s="183">
        <v>0</v>
      </c>
      <c r="O109" s="193"/>
      <c r="P109" s="190"/>
      <c r="Q109" s="183">
        <v>0</v>
      </c>
      <c r="R109" s="193"/>
      <c r="S109" s="190"/>
      <c r="T109" s="6">
        <v>0</v>
      </c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</row>
    <row r="110" spans="1:31" s="38" customFormat="1" x14ac:dyDescent="0.25">
      <c r="A110" s="157" t="s">
        <v>31</v>
      </c>
      <c r="B110" s="176"/>
      <c r="C110" s="177"/>
      <c r="D110" s="178" t="s">
        <v>27</v>
      </c>
      <c r="E110" s="179"/>
      <c r="F110" s="180" t="s">
        <v>91</v>
      </c>
      <c r="G110" s="181"/>
      <c r="H110" s="180" t="s">
        <v>91</v>
      </c>
      <c r="I110" s="182"/>
      <c r="J110" s="181"/>
      <c r="K110" s="180">
        <v>0</v>
      </c>
      <c r="L110" s="182"/>
      <c r="M110" s="181"/>
      <c r="N110" s="180">
        <v>0</v>
      </c>
      <c r="O110" s="182"/>
      <c r="P110" s="181"/>
      <c r="Q110" s="180">
        <v>0</v>
      </c>
      <c r="R110" s="182"/>
      <c r="S110" s="181"/>
      <c r="T110" s="6">
        <v>0</v>
      </c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</row>
    <row r="111" spans="1:31" s="38" customFormat="1" x14ac:dyDescent="0.25">
      <c r="A111" s="186" t="s">
        <v>85</v>
      </c>
      <c r="B111" s="187"/>
      <c r="C111" s="188"/>
      <c r="D111" s="189"/>
      <c r="E111" s="190"/>
      <c r="F111" s="189"/>
      <c r="G111" s="190"/>
      <c r="H111" s="189"/>
      <c r="I111" s="191"/>
      <c r="J111" s="190"/>
      <c r="K111" s="189"/>
      <c r="L111" s="191"/>
      <c r="M111" s="190"/>
      <c r="N111" s="189"/>
      <c r="O111" s="191"/>
      <c r="P111" s="190"/>
      <c r="Q111" s="189"/>
      <c r="R111" s="191"/>
      <c r="S111" s="190"/>
      <c r="T111" s="7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</row>
    <row r="112" spans="1:31" s="38" customFormat="1" ht="15.75" thickBot="1" x14ac:dyDescent="0.3">
      <c r="A112" s="157" t="s">
        <v>86</v>
      </c>
      <c r="B112" s="140"/>
      <c r="C112" s="154"/>
      <c r="D112" s="192" t="s">
        <v>87</v>
      </c>
      <c r="E112" s="190"/>
      <c r="F112" s="180">
        <v>19</v>
      </c>
      <c r="G112" s="190"/>
      <c r="H112" s="180">
        <v>4</v>
      </c>
      <c r="I112" s="193"/>
      <c r="J112" s="190"/>
      <c r="K112" s="180">
        <v>0</v>
      </c>
      <c r="L112" s="193"/>
      <c r="M112" s="190"/>
      <c r="N112" s="180">
        <v>7</v>
      </c>
      <c r="O112" s="193"/>
      <c r="P112" s="190"/>
      <c r="Q112" s="180">
        <v>10</v>
      </c>
      <c r="R112" s="193"/>
      <c r="S112" s="190"/>
      <c r="T112" s="6">
        <v>52.63158</v>
      </c>
      <c r="U112" s="74">
        <f>+mensuales!H275+mensuales!H357+mensuales!H439</f>
        <v>4</v>
      </c>
      <c r="V112" s="114">
        <f>+H112-U112</f>
        <v>0</v>
      </c>
      <c r="W112" s="74">
        <f>+mensuales!K275+mensuales!K357+mensuales!K439</f>
        <v>0</v>
      </c>
      <c r="X112" s="114">
        <f>+K112-W112</f>
        <v>0</v>
      </c>
      <c r="Y112" s="73">
        <f>+mensuales!N439</f>
        <v>7</v>
      </c>
      <c r="Z112" s="114">
        <f>+N112-Y112</f>
        <v>0</v>
      </c>
      <c r="AA112" s="74">
        <f>+mensuales!Q439</f>
        <v>10</v>
      </c>
      <c r="AB112" s="114">
        <f>+Q112-AA112</f>
        <v>0</v>
      </c>
      <c r="AC112" s="68">
        <f>+Q112/F112</f>
        <v>0.52631578947368418</v>
      </c>
      <c r="AD112" s="68">
        <f>(T112/100)</f>
        <v>0.5263158</v>
      </c>
      <c r="AE112" s="114">
        <f>+AC112-AD112</f>
        <v>-1.0526315818992771E-8</v>
      </c>
    </row>
    <row r="113" spans="1:31" ht="15.75" thickBot="1" x14ac:dyDescent="0.3">
      <c r="A113" s="163" t="s">
        <v>32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</row>
    <row r="114" spans="1:31" ht="15.75" thickBot="1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</row>
    <row r="115" spans="1:31" ht="15.75" thickBot="1" x14ac:dyDescent="0.3">
      <c r="A115" s="162" t="s">
        <v>33</v>
      </c>
      <c r="B115" s="145"/>
      <c r="C115" s="145"/>
      <c r="D115" s="145"/>
      <c r="E115" s="145"/>
      <c r="F115" s="162" t="s">
        <v>34</v>
      </c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</row>
    <row r="116" spans="1:31" ht="15.75" thickBot="1" x14ac:dyDescent="0.3">
      <c r="A116" s="145"/>
      <c r="B116" s="145"/>
      <c r="C116" s="145"/>
      <c r="D116" s="145"/>
      <c r="E116" s="145"/>
      <c r="F116" s="162" t="s">
        <v>20</v>
      </c>
      <c r="G116" s="145"/>
      <c r="H116" s="162" t="s">
        <v>72</v>
      </c>
      <c r="I116" s="145"/>
      <c r="J116" s="145"/>
      <c r="K116" s="145"/>
      <c r="L116" s="145"/>
      <c r="M116" s="145"/>
      <c r="N116" s="162" t="s">
        <v>73</v>
      </c>
      <c r="O116" s="145"/>
      <c r="P116" s="145"/>
      <c r="Q116" s="145"/>
      <c r="R116" s="145"/>
      <c r="S116" s="145"/>
      <c r="T116" s="145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</row>
    <row r="117" spans="1:31" ht="15.75" thickBot="1" x14ac:dyDescent="0.3">
      <c r="A117" s="145"/>
      <c r="B117" s="145"/>
      <c r="C117" s="145"/>
      <c r="D117" s="145"/>
      <c r="E117" s="145"/>
      <c r="F117" s="145"/>
      <c r="G117" s="145"/>
      <c r="H117" s="162" t="s">
        <v>20</v>
      </c>
      <c r="I117" s="145"/>
      <c r="J117" s="145"/>
      <c r="K117" s="162" t="s">
        <v>35</v>
      </c>
      <c r="L117" s="145"/>
      <c r="M117" s="145"/>
      <c r="N117" s="162" t="s">
        <v>20</v>
      </c>
      <c r="O117" s="145"/>
      <c r="P117" s="145"/>
      <c r="Q117" s="162" t="s">
        <v>35</v>
      </c>
      <c r="R117" s="145"/>
      <c r="S117" s="145"/>
      <c r="T117" s="239" t="s">
        <v>22</v>
      </c>
      <c r="U117" s="264" t="s">
        <v>125</v>
      </c>
      <c r="V117" s="265"/>
      <c r="W117" s="264" t="s">
        <v>129</v>
      </c>
      <c r="X117" s="265"/>
      <c r="Y117" s="266" t="s">
        <v>127</v>
      </c>
      <c r="Z117" s="267"/>
      <c r="AA117" s="266" t="s">
        <v>130</v>
      </c>
      <c r="AB117" s="267"/>
      <c r="AC117" s="264" t="s">
        <v>122</v>
      </c>
      <c r="AD117" s="265"/>
      <c r="AE117" s="112"/>
    </row>
    <row r="118" spans="1:31" ht="15.75" thickBot="1" x14ac:dyDescent="0.3">
      <c r="A118" s="145"/>
      <c r="B118" s="145"/>
      <c r="C118" s="145"/>
      <c r="D118" s="145"/>
      <c r="E118" s="145"/>
      <c r="F118" s="145"/>
      <c r="G118" s="145"/>
      <c r="H118" s="18" t="s">
        <v>36</v>
      </c>
      <c r="I118" s="18" t="s">
        <v>37</v>
      </c>
      <c r="J118" s="18" t="s">
        <v>38</v>
      </c>
      <c r="K118" s="18" t="s">
        <v>36</v>
      </c>
      <c r="L118" s="18" t="s">
        <v>37</v>
      </c>
      <c r="M118" s="18" t="s">
        <v>38</v>
      </c>
      <c r="N118" s="18" t="s">
        <v>36</v>
      </c>
      <c r="O118" s="18" t="s">
        <v>37</v>
      </c>
      <c r="P118" s="18" t="s">
        <v>38</v>
      </c>
      <c r="Q118" s="18" t="s">
        <v>36</v>
      </c>
      <c r="R118" s="18" t="s">
        <v>37</v>
      </c>
      <c r="S118" s="18" t="s">
        <v>38</v>
      </c>
      <c r="T118" s="240"/>
      <c r="U118" s="264"/>
      <c r="V118" s="265"/>
      <c r="W118" s="264"/>
      <c r="X118" s="265"/>
      <c r="Y118" s="266"/>
      <c r="Z118" s="267"/>
      <c r="AA118" s="266"/>
      <c r="AB118" s="267"/>
      <c r="AC118" s="264"/>
      <c r="AD118" s="265"/>
      <c r="AE118" s="112"/>
    </row>
    <row r="119" spans="1:31" ht="15.75" thickBot="1" x14ac:dyDescent="0.3">
      <c r="A119" s="165" t="s">
        <v>39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50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</row>
    <row r="120" spans="1:31" ht="15.75" thickBot="1" x14ac:dyDescent="0.3">
      <c r="A120" s="166" t="s">
        <v>23</v>
      </c>
      <c r="B120" s="137"/>
      <c r="C120" s="137"/>
      <c r="D120" s="137"/>
      <c r="E120" s="167"/>
      <c r="F120" s="168"/>
      <c r="G120" s="167"/>
      <c r="H120" s="169"/>
      <c r="I120" s="170"/>
      <c r="J120" s="170"/>
      <c r="K120" s="170"/>
      <c r="L120" s="170"/>
      <c r="M120" s="171"/>
      <c r="N120" s="169"/>
      <c r="O120" s="170"/>
      <c r="P120" s="170"/>
      <c r="Q120" s="170"/>
      <c r="R120" s="170"/>
      <c r="S120" s="171"/>
      <c r="T120" s="17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</row>
    <row r="121" spans="1:31" s="38" customFormat="1" x14ac:dyDescent="0.25">
      <c r="A121" s="173" t="s">
        <v>92</v>
      </c>
      <c r="B121" s="137"/>
      <c r="C121" s="137"/>
      <c r="D121" s="137"/>
      <c r="E121" s="167"/>
      <c r="F121" s="174">
        <v>180500</v>
      </c>
      <c r="G121" s="175"/>
      <c r="H121" s="49">
        <v>38000</v>
      </c>
      <c r="I121" s="10">
        <v>0</v>
      </c>
      <c r="J121" s="27">
        <v>0</v>
      </c>
      <c r="K121" s="134">
        <v>27983.97</v>
      </c>
      <c r="L121" s="10">
        <v>0</v>
      </c>
      <c r="M121" s="10">
        <v>0</v>
      </c>
      <c r="N121" s="36">
        <v>66500</v>
      </c>
      <c r="O121" s="10">
        <v>0</v>
      </c>
      <c r="P121" s="10">
        <v>0</v>
      </c>
      <c r="Q121" s="10">
        <v>53597.1</v>
      </c>
      <c r="R121" s="10">
        <v>0</v>
      </c>
      <c r="S121" s="30">
        <v>0</v>
      </c>
      <c r="T121" s="10">
        <v>24.323429999999998</v>
      </c>
      <c r="U121" s="73">
        <f>+mensuales!H284+mensuales!H366+mensuales!H448</f>
        <v>38000</v>
      </c>
      <c r="V121" s="73">
        <f>+H121-U121</f>
        <v>0</v>
      </c>
      <c r="W121" s="73">
        <f>+mensuales!K284+mensuales!K366+mensuales!K448</f>
        <v>27983.97</v>
      </c>
      <c r="X121" s="73">
        <f>+K121-W121</f>
        <v>0</v>
      </c>
      <c r="Y121" s="114">
        <f>+mensuales!N448</f>
        <v>66500</v>
      </c>
      <c r="Z121" s="73">
        <f>+N121-Y121</f>
        <v>0</v>
      </c>
      <c r="AA121" s="73">
        <f>+mensuales!Q448</f>
        <v>53597.1</v>
      </c>
      <c r="AB121" s="73">
        <f>+Q121-AA121</f>
        <v>0</v>
      </c>
      <c r="AC121" s="68">
        <f>+AA121/F121</f>
        <v>0.29693684210526317</v>
      </c>
      <c r="AD121" s="120">
        <f>(T121/100)</f>
        <v>0.24323429999999999</v>
      </c>
      <c r="AE121" s="113">
        <f>+AC121-AD121</f>
        <v>5.3702542105263179E-2</v>
      </c>
    </row>
    <row r="122" spans="1:31" s="38" customFormat="1" x14ac:dyDescent="0.25">
      <c r="A122" s="157" t="s">
        <v>40</v>
      </c>
      <c r="B122" s="153"/>
      <c r="C122" s="153"/>
      <c r="D122" s="153"/>
      <c r="E122" s="154"/>
      <c r="F122" s="155">
        <v>15100</v>
      </c>
      <c r="G122" s="156"/>
      <c r="H122" s="50">
        <v>0</v>
      </c>
      <c r="I122" s="22">
        <v>0</v>
      </c>
      <c r="J122" s="28">
        <v>0</v>
      </c>
      <c r="K122" s="50">
        <v>0</v>
      </c>
      <c r="L122" s="22">
        <v>0</v>
      </c>
      <c r="M122" s="22">
        <v>0</v>
      </c>
      <c r="N122" s="33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73">
        <f>+mensuales!H285+mensuales!H367+mensuales!H449</f>
        <v>0</v>
      </c>
      <c r="V122" s="73">
        <f t="shared" ref="V122:V133" si="8">+H122-U122</f>
        <v>0</v>
      </c>
      <c r="W122" s="73">
        <f>+mensuales!K285+mensuales!K367+mensuales!K449</f>
        <v>0</v>
      </c>
      <c r="X122" s="73">
        <f t="shared" ref="X122:X133" si="9">+K122-W122</f>
        <v>0</v>
      </c>
      <c r="Y122" s="114">
        <f>+mensuales!N449</f>
        <v>0</v>
      </c>
      <c r="Z122" s="73">
        <f t="shared" ref="Z122:Z133" si="10">+N122-Y122</f>
        <v>0</v>
      </c>
      <c r="AA122" s="73">
        <f>+mensuales!Q449</f>
        <v>0</v>
      </c>
      <c r="AB122" s="73">
        <f t="shared" ref="AB122:AB133" si="11">+Q122-AA122</f>
        <v>0</v>
      </c>
      <c r="AC122" s="68">
        <f t="shared" ref="AC122:AC133" si="12">+AA122/F122</f>
        <v>0</v>
      </c>
      <c r="AD122" s="120">
        <f t="shared" ref="AD122:AD133" si="13">(T122/100)</f>
        <v>0</v>
      </c>
      <c r="AE122" s="113">
        <f t="shared" ref="AE122:AE133" si="14">+AC122-AD122</f>
        <v>0</v>
      </c>
    </row>
    <row r="123" spans="1:31" s="38" customFormat="1" x14ac:dyDescent="0.25">
      <c r="A123" s="152" t="s">
        <v>43</v>
      </c>
      <c r="B123" s="153"/>
      <c r="C123" s="153"/>
      <c r="D123" s="153"/>
      <c r="E123" s="154"/>
      <c r="F123" s="155">
        <v>50000</v>
      </c>
      <c r="G123" s="156"/>
      <c r="H123" s="50">
        <v>0</v>
      </c>
      <c r="I123" s="6">
        <v>0</v>
      </c>
      <c r="J123" s="28">
        <v>0</v>
      </c>
      <c r="K123" s="50">
        <v>0</v>
      </c>
      <c r="L123" s="6">
        <v>0</v>
      </c>
      <c r="M123" s="6">
        <v>0</v>
      </c>
      <c r="N123" s="34">
        <v>0</v>
      </c>
      <c r="O123" s="6">
        <v>0</v>
      </c>
      <c r="P123" s="6">
        <v>0</v>
      </c>
      <c r="Q123" s="6">
        <v>0</v>
      </c>
      <c r="R123" s="6">
        <v>0</v>
      </c>
      <c r="S123" s="22">
        <v>0</v>
      </c>
      <c r="T123" s="6">
        <v>0</v>
      </c>
      <c r="U123" s="73">
        <f>+mensuales!H286+mensuales!H368+mensuales!H450</f>
        <v>0</v>
      </c>
      <c r="V123" s="73">
        <f t="shared" si="8"/>
        <v>0</v>
      </c>
      <c r="W123" s="73">
        <f>+mensuales!K286+mensuales!K368+mensuales!K450</f>
        <v>0</v>
      </c>
      <c r="X123" s="73">
        <f t="shared" si="9"/>
        <v>0</v>
      </c>
      <c r="Y123" s="114">
        <f>+mensuales!N450</f>
        <v>0</v>
      </c>
      <c r="Z123" s="73">
        <f t="shared" si="10"/>
        <v>0</v>
      </c>
      <c r="AA123" s="73">
        <f>+mensuales!Q450</f>
        <v>0</v>
      </c>
      <c r="AB123" s="73">
        <f t="shared" si="11"/>
        <v>0</v>
      </c>
      <c r="AC123" s="68">
        <f t="shared" si="12"/>
        <v>0</v>
      </c>
      <c r="AD123" s="120">
        <f t="shared" si="13"/>
        <v>0</v>
      </c>
      <c r="AE123" s="113">
        <f t="shared" si="14"/>
        <v>0</v>
      </c>
    </row>
    <row r="124" spans="1:31" s="38" customFormat="1" x14ac:dyDescent="0.25">
      <c r="A124" s="152" t="s">
        <v>42</v>
      </c>
      <c r="B124" s="153"/>
      <c r="C124" s="153"/>
      <c r="D124" s="153"/>
      <c r="E124" s="154"/>
      <c r="F124" s="155">
        <v>144660</v>
      </c>
      <c r="G124" s="156"/>
      <c r="H124" s="50">
        <v>25800</v>
      </c>
      <c r="I124" s="6">
        <v>0</v>
      </c>
      <c r="J124" s="28">
        <v>0</v>
      </c>
      <c r="K124" s="50">
        <v>3000</v>
      </c>
      <c r="L124" s="6">
        <v>0</v>
      </c>
      <c r="M124" s="6">
        <v>0</v>
      </c>
      <c r="N124" s="34">
        <v>51600</v>
      </c>
      <c r="O124" s="6">
        <v>0</v>
      </c>
      <c r="P124" s="6">
        <v>0</v>
      </c>
      <c r="Q124" s="6">
        <v>3000</v>
      </c>
      <c r="R124" s="6">
        <v>0</v>
      </c>
      <c r="S124" s="22">
        <v>0</v>
      </c>
      <c r="T124" s="6">
        <v>2.0738279999999998</v>
      </c>
      <c r="U124" s="73">
        <f>+mensuales!H287+mensuales!H369+mensuales!H451</f>
        <v>25800</v>
      </c>
      <c r="V124" s="73">
        <f t="shared" si="8"/>
        <v>0</v>
      </c>
      <c r="W124" s="73">
        <f>+mensuales!K287+mensuales!K369+mensuales!K451</f>
        <v>3000</v>
      </c>
      <c r="X124" s="73">
        <f t="shared" si="9"/>
        <v>0</v>
      </c>
      <c r="Y124" s="114">
        <f>+mensuales!N451</f>
        <v>51600</v>
      </c>
      <c r="Z124" s="73">
        <f t="shared" si="10"/>
        <v>0</v>
      </c>
      <c r="AA124" s="73">
        <f>+mensuales!Q451</f>
        <v>3000</v>
      </c>
      <c r="AB124" s="73">
        <f t="shared" si="11"/>
        <v>0</v>
      </c>
      <c r="AC124" s="68">
        <f t="shared" si="12"/>
        <v>2.073828287017835E-2</v>
      </c>
      <c r="AD124" s="120">
        <f t="shared" si="13"/>
        <v>2.0738279999999998E-2</v>
      </c>
      <c r="AE124" s="113">
        <f t="shared" si="14"/>
        <v>2.8701783519324842E-9</v>
      </c>
    </row>
    <row r="125" spans="1:31" s="38" customFormat="1" x14ac:dyDescent="0.25">
      <c r="A125" s="157" t="s">
        <v>93</v>
      </c>
      <c r="B125" s="153"/>
      <c r="C125" s="153"/>
      <c r="D125" s="153"/>
      <c r="E125" s="154"/>
      <c r="F125" s="155">
        <v>10000</v>
      </c>
      <c r="G125" s="156"/>
      <c r="H125" s="50">
        <v>0</v>
      </c>
      <c r="I125" s="6">
        <v>0</v>
      </c>
      <c r="J125" s="28">
        <v>0</v>
      </c>
      <c r="K125" s="50">
        <v>0</v>
      </c>
      <c r="L125" s="6">
        <v>0</v>
      </c>
      <c r="M125" s="6">
        <v>0</v>
      </c>
      <c r="N125" s="34">
        <v>0</v>
      </c>
      <c r="O125" s="6">
        <v>0</v>
      </c>
      <c r="P125" s="6">
        <v>0</v>
      </c>
      <c r="Q125" s="6">
        <v>0</v>
      </c>
      <c r="R125" s="6">
        <v>0</v>
      </c>
      <c r="S125" s="22">
        <v>0</v>
      </c>
      <c r="T125" s="6">
        <v>0</v>
      </c>
      <c r="U125" s="73">
        <f>+mensuales!H288+mensuales!H370+mensuales!H452</f>
        <v>0</v>
      </c>
      <c r="V125" s="73">
        <f t="shared" si="8"/>
        <v>0</v>
      </c>
      <c r="W125" s="73">
        <f>+mensuales!K288+mensuales!K370+mensuales!K452</f>
        <v>0</v>
      </c>
      <c r="X125" s="73">
        <f t="shared" si="9"/>
        <v>0</v>
      </c>
      <c r="Y125" s="114">
        <f>+mensuales!N452</f>
        <v>0</v>
      </c>
      <c r="Z125" s="73">
        <f t="shared" si="10"/>
        <v>0</v>
      </c>
      <c r="AA125" s="73">
        <f>+mensuales!Q452</f>
        <v>0</v>
      </c>
      <c r="AB125" s="73">
        <f t="shared" si="11"/>
        <v>0</v>
      </c>
      <c r="AC125" s="68">
        <f t="shared" si="12"/>
        <v>0</v>
      </c>
      <c r="AD125" s="120">
        <f t="shared" si="13"/>
        <v>0</v>
      </c>
      <c r="AE125" s="113">
        <f t="shared" si="14"/>
        <v>0</v>
      </c>
    </row>
    <row r="126" spans="1:31" s="38" customFormat="1" x14ac:dyDescent="0.25">
      <c r="A126" s="152" t="s">
        <v>94</v>
      </c>
      <c r="B126" s="153"/>
      <c r="C126" s="153"/>
      <c r="D126" s="153"/>
      <c r="E126" s="154"/>
      <c r="F126" s="155">
        <v>2000</v>
      </c>
      <c r="G126" s="156"/>
      <c r="H126" s="50">
        <v>0</v>
      </c>
      <c r="I126" s="6">
        <v>0</v>
      </c>
      <c r="J126" s="28">
        <v>0</v>
      </c>
      <c r="K126" s="50">
        <v>0</v>
      </c>
      <c r="L126" s="6">
        <v>0</v>
      </c>
      <c r="M126" s="6">
        <v>0</v>
      </c>
      <c r="N126" s="34">
        <v>0</v>
      </c>
      <c r="O126" s="6">
        <v>0</v>
      </c>
      <c r="P126" s="6">
        <v>0</v>
      </c>
      <c r="Q126" s="6">
        <v>0</v>
      </c>
      <c r="R126" s="6">
        <v>0</v>
      </c>
      <c r="S126" s="22">
        <v>0</v>
      </c>
      <c r="T126" s="6">
        <v>0</v>
      </c>
      <c r="U126" s="73">
        <f>+mensuales!H289+mensuales!H371+mensuales!H453</f>
        <v>0</v>
      </c>
      <c r="V126" s="73">
        <f t="shared" si="8"/>
        <v>0</v>
      </c>
      <c r="W126" s="73">
        <f>+mensuales!K289+mensuales!K371+mensuales!K453</f>
        <v>0</v>
      </c>
      <c r="X126" s="73">
        <f t="shared" si="9"/>
        <v>0</v>
      </c>
      <c r="Y126" s="114">
        <f>+mensuales!N453</f>
        <v>0</v>
      </c>
      <c r="Z126" s="73">
        <f t="shared" si="10"/>
        <v>0</v>
      </c>
      <c r="AA126" s="73">
        <f>+mensuales!Q453</f>
        <v>0</v>
      </c>
      <c r="AB126" s="73">
        <f t="shared" si="11"/>
        <v>0</v>
      </c>
      <c r="AC126" s="68">
        <f t="shared" si="12"/>
        <v>0</v>
      </c>
      <c r="AD126" s="120">
        <f t="shared" si="13"/>
        <v>0</v>
      </c>
      <c r="AE126" s="113">
        <f t="shared" si="14"/>
        <v>0</v>
      </c>
    </row>
    <row r="127" spans="1:31" s="38" customFormat="1" x14ac:dyDescent="0.25">
      <c r="A127" s="152" t="s">
        <v>95</v>
      </c>
      <c r="B127" s="153"/>
      <c r="C127" s="153"/>
      <c r="D127" s="153"/>
      <c r="E127" s="154"/>
      <c r="F127" s="155">
        <v>1500</v>
      </c>
      <c r="G127" s="156"/>
      <c r="H127" s="50">
        <v>0</v>
      </c>
      <c r="I127" s="6">
        <v>0</v>
      </c>
      <c r="J127" s="28">
        <v>0</v>
      </c>
      <c r="K127" s="50">
        <v>0</v>
      </c>
      <c r="L127" s="6">
        <v>0</v>
      </c>
      <c r="M127" s="6">
        <v>0</v>
      </c>
      <c r="N127" s="34">
        <v>0</v>
      </c>
      <c r="O127" s="6">
        <v>0</v>
      </c>
      <c r="P127" s="6">
        <v>0</v>
      </c>
      <c r="Q127" s="6">
        <v>0</v>
      </c>
      <c r="R127" s="6">
        <v>0</v>
      </c>
      <c r="S127" s="22">
        <v>0</v>
      </c>
      <c r="T127" s="6">
        <v>0</v>
      </c>
      <c r="U127" s="73">
        <f>+mensuales!H290+mensuales!H372+mensuales!H454</f>
        <v>0</v>
      </c>
      <c r="V127" s="73">
        <f t="shared" si="8"/>
        <v>0</v>
      </c>
      <c r="W127" s="73">
        <f>+mensuales!K290+mensuales!K372+mensuales!K454</f>
        <v>0</v>
      </c>
      <c r="X127" s="73">
        <f t="shared" si="9"/>
        <v>0</v>
      </c>
      <c r="Y127" s="114">
        <f>+mensuales!N454</f>
        <v>0</v>
      </c>
      <c r="Z127" s="73">
        <f t="shared" si="10"/>
        <v>0</v>
      </c>
      <c r="AA127" s="73">
        <f>+mensuales!Q454</f>
        <v>0</v>
      </c>
      <c r="AB127" s="73">
        <f t="shared" si="11"/>
        <v>0</v>
      </c>
      <c r="AC127" s="68">
        <f t="shared" si="12"/>
        <v>0</v>
      </c>
      <c r="AD127" s="120">
        <f t="shared" si="13"/>
        <v>0</v>
      </c>
      <c r="AE127" s="113">
        <f t="shared" si="14"/>
        <v>0</v>
      </c>
    </row>
    <row r="128" spans="1:31" s="38" customFormat="1" x14ac:dyDescent="0.25">
      <c r="A128" s="152" t="s">
        <v>96</v>
      </c>
      <c r="B128" s="153"/>
      <c r="C128" s="153"/>
      <c r="D128" s="153"/>
      <c r="E128" s="154"/>
      <c r="F128" s="155">
        <v>10000</v>
      </c>
      <c r="G128" s="156"/>
      <c r="H128" s="50">
        <v>0</v>
      </c>
      <c r="I128" s="6">
        <v>0</v>
      </c>
      <c r="J128" s="28">
        <v>0</v>
      </c>
      <c r="K128" s="50">
        <v>0</v>
      </c>
      <c r="L128" s="6">
        <v>0</v>
      </c>
      <c r="M128" s="6">
        <v>0</v>
      </c>
      <c r="N128" s="34">
        <v>0</v>
      </c>
      <c r="O128" s="6">
        <v>0</v>
      </c>
      <c r="P128" s="6">
        <v>0</v>
      </c>
      <c r="Q128" s="6">
        <v>0</v>
      </c>
      <c r="R128" s="6">
        <v>0</v>
      </c>
      <c r="S128" s="22">
        <v>0</v>
      </c>
      <c r="T128" s="6">
        <v>0</v>
      </c>
      <c r="U128" s="73">
        <f>+mensuales!H291+mensuales!H373+mensuales!H455</f>
        <v>0</v>
      </c>
      <c r="V128" s="73">
        <f t="shared" si="8"/>
        <v>0</v>
      </c>
      <c r="W128" s="73">
        <f>+mensuales!K291+mensuales!K373+mensuales!K455</f>
        <v>0</v>
      </c>
      <c r="X128" s="73">
        <f t="shared" si="9"/>
        <v>0</v>
      </c>
      <c r="Y128" s="114">
        <f>+mensuales!N455</f>
        <v>0</v>
      </c>
      <c r="Z128" s="73">
        <f t="shared" si="10"/>
        <v>0</v>
      </c>
      <c r="AA128" s="73">
        <f>+mensuales!Q455</f>
        <v>0</v>
      </c>
      <c r="AB128" s="73">
        <f t="shared" si="11"/>
        <v>0</v>
      </c>
      <c r="AC128" s="68">
        <f t="shared" si="12"/>
        <v>0</v>
      </c>
      <c r="AD128" s="120">
        <f t="shared" si="13"/>
        <v>0</v>
      </c>
      <c r="AE128" s="113">
        <f t="shared" si="14"/>
        <v>0</v>
      </c>
    </row>
    <row r="129" spans="1:31" s="38" customFormat="1" x14ac:dyDescent="0.25">
      <c r="A129" s="152" t="s">
        <v>88</v>
      </c>
      <c r="B129" s="153"/>
      <c r="C129" s="153"/>
      <c r="D129" s="153"/>
      <c r="E129" s="154"/>
      <c r="F129" s="155">
        <v>23000</v>
      </c>
      <c r="G129" s="156"/>
      <c r="H129" s="50">
        <v>0</v>
      </c>
      <c r="I129" s="6">
        <v>0</v>
      </c>
      <c r="J129" s="28">
        <v>0</v>
      </c>
      <c r="K129" s="50">
        <v>0</v>
      </c>
      <c r="L129" s="6">
        <v>0</v>
      </c>
      <c r="M129" s="6">
        <v>0</v>
      </c>
      <c r="N129" s="34">
        <v>0</v>
      </c>
      <c r="O129" s="6">
        <v>0</v>
      </c>
      <c r="P129" s="6">
        <v>0</v>
      </c>
      <c r="Q129" s="6">
        <v>0</v>
      </c>
      <c r="R129" s="6">
        <v>0</v>
      </c>
      <c r="S129" s="22">
        <v>0</v>
      </c>
      <c r="T129" s="6">
        <v>0</v>
      </c>
      <c r="U129" s="73">
        <f>+mensuales!H292+mensuales!H374+mensuales!H456</f>
        <v>0</v>
      </c>
      <c r="V129" s="73">
        <f t="shared" si="8"/>
        <v>0</v>
      </c>
      <c r="W129" s="73">
        <f>+mensuales!K292+mensuales!K374+mensuales!K456</f>
        <v>0</v>
      </c>
      <c r="X129" s="73">
        <f t="shared" si="9"/>
        <v>0</v>
      </c>
      <c r="Y129" s="114">
        <f>+mensuales!N456</f>
        <v>0</v>
      </c>
      <c r="Z129" s="73">
        <f t="shared" si="10"/>
        <v>0</v>
      </c>
      <c r="AA129" s="73">
        <f>+mensuales!Q456</f>
        <v>0</v>
      </c>
      <c r="AB129" s="73">
        <f t="shared" si="11"/>
        <v>0</v>
      </c>
      <c r="AC129" s="68">
        <f t="shared" si="12"/>
        <v>0</v>
      </c>
      <c r="AD129" s="120">
        <f t="shared" si="13"/>
        <v>0</v>
      </c>
      <c r="AE129" s="113">
        <f t="shared" si="14"/>
        <v>0</v>
      </c>
    </row>
    <row r="130" spans="1:31" s="38" customFormat="1" x14ac:dyDescent="0.25">
      <c r="A130" s="152" t="s">
        <v>97</v>
      </c>
      <c r="B130" s="153"/>
      <c r="C130" s="153"/>
      <c r="D130" s="153"/>
      <c r="E130" s="154"/>
      <c r="F130" s="155">
        <v>7000</v>
      </c>
      <c r="G130" s="156"/>
      <c r="H130" s="50">
        <v>7000</v>
      </c>
      <c r="I130" s="6">
        <v>0</v>
      </c>
      <c r="J130" s="28">
        <v>0</v>
      </c>
      <c r="K130" s="50">
        <v>0</v>
      </c>
      <c r="L130" s="6">
        <v>0</v>
      </c>
      <c r="M130" s="6">
        <v>0</v>
      </c>
      <c r="N130" s="34">
        <v>7000</v>
      </c>
      <c r="O130" s="6">
        <v>0</v>
      </c>
      <c r="P130" s="6">
        <v>0</v>
      </c>
      <c r="Q130" s="6">
        <v>0</v>
      </c>
      <c r="R130" s="6">
        <v>0</v>
      </c>
      <c r="S130" s="22">
        <v>0</v>
      </c>
      <c r="T130" s="6">
        <v>0</v>
      </c>
      <c r="U130" s="73">
        <f>+mensuales!H293+mensuales!H375+mensuales!H457</f>
        <v>7000</v>
      </c>
      <c r="V130" s="73">
        <f t="shared" si="8"/>
        <v>0</v>
      </c>
      <c r="W130" s="73">
        <f>+mensuales!K293+mensuales!K375+mensuales!K457</f>
        <v>0</v>
      </c>
      <c r="X130" s="73">
        <f t="shared" si="9"/>
        <v>0</v>
      </c>
      <c r="Y130" s="114">
        <f>+mensuales!N457</f>
        <v>7000</v>
      </c>
      <c r="Z130" s="73">
        <f t="shared" si="10"/>
        <v>0</v>
      </c>
      <c r="AA130" s="73">
        <f>+mensuales!Q457</f>
        <v>0</v>
      </c>
      <c r="AB130" s="73">
        <f t="shared" si="11"/>
        <v>0</v>
      </c>
      <c r="AC130" s="68">
        <f t="shared" si="12"/>
        <v>0</v>
      </c>
      <c r="AD130" s="120">
        <f t="shared" si="13"/>
        <v>0</v>
      </c>
      <c r="AE130" s="113">
        <f t="shared" si="14"/>
        <v>0</v>
      </c>
    </row>
    <row r="131" spans="1:31" s="38" customFormat="1" x14ac:dyDescent="0.25">
      <c r="A131" s="152" t="s">
        <v>98</v>
      </c>
      <c r="B131" s="153"/>
      <c r="C131" s="153"/>
      <c r="D131" s="153"/>
      <c r="E131" s="154"/>
      <c r="F131" s="155">
        <v>49990</v>
      </c>
      <c r="G131" s="156"/>
      <c r="H131" s="50">
        <v>12000</v>
      </c>
      <c r="I131" s="6">
        <v>0</v>
      </c>
      <c r="J131" s="28">
        <v>0</v>
      </c>
      <c r="K131" s="50">
        <v>1624.31</v>
      </c>
      <c r="L131" s="6">
        <v>0</v>
      </c>
      <c r="M131" s="6">
        <v>0</v>
      </c>
      <c r="N131" s="34">
        <v>12000</v>
      </c>
      <c r="O131" s="6">
        <v>0</v>
      </c>
      <c r="P131" s="6">
        <v>0</v>
      </c>
      <c r="Q131" s="6">
        <v>2050.31</v>
      </c>
      <c r="R131" s="6">
        <v>0</v>
      </c>
      <c r="S131" s="22">
        <v>0</v>
      </c>
      <c r="T131" s="6">
        <v>4.1014400000000002</v>
      </c>
      <c r="U131" s="73">
        <f>+mensuales!H294+mensuales!H376+mensuales!H458</f>
        <v>12000</v>
      </c>
      <c r="V131" s="73">
        <f t="shared" si="8"/>
        <v>0</v>
      </c>
      <c r="W131" s="73">
        <f>+mensuales!K294+mensuales!K376+mensuales!K458</f>
        <v>1624.31</v>
      </c>
      <c r="X131" s="73">
        <f t="shared" si="9"/>
        <v>0</v>
      </c>
      <c r="Y131" s="114">
        <f>+mensuales!N458</f>
        <v>12000</v>
      </c>
      <c r="Z131" s="73">
        <f t="shared" si="10"/>
        <v>0</v>
      </c>
      <c r="AA131" s="73">
        <f>+mensuales!Q458</f>
        <v>2050.31</v>
      </c>
      <c r="AB131" s="73">
        <f t="shared" si="11"/>
        <v>0</v>
      </c>
      <c r="AC131" s="68">
        <f t="shared" si="12"/>
        <v>4.1014402880576117E-2</v>
      </c>
      <c r="AD131" s="120">
        <f t="shared" si="13"/>
        <v>4.1014399999999999E-2</v>
      </c>
      <c r="AE131" s="113">
        <f t="shared" si="14"/>
        <v>2.8805761179140354E-9</v>
      </c>
    </row>
    <row r="132" spans="1:31" s="38" customFormat="1" ht="15.75" thickBot="1" x14ac:dyDescent="0.3">
      <c r="A132" s="235" t="s">
        <v>99</v>
      </c>
      <c r="B132" s="142"/>
      <c r="C132" s="142"/>
      <c r="D132" s="142"/>
      <c r="E132" s="236"/>
      <c r="F132" s="237">
        <v>6250</v>
      </c>
      <c r="G132" s="238"/>
      <c r="H132" s="51">
        <v>2500</v>
      </c>
      <c r="I132" s="8">
        <v>0</v>
      </c>
      <c r="J132" s="29">
        <v>0</v>
      </c>
      <c r="K132" s="51">
        <v>2178.9899999999998</v>
      </c>
      <c r="L132" s="8">
        <v>0</v>
      </c>
      <c r="M132" s="8">
        <v>0</v>
      </c>
      <c r="N132" s="37">
        <v>2500</v>
      </c>
      <c r="O132" s="8">
        <v>0</v>
      </c>
      <c r="P132" s="8">
        <v>0</v>
      </c>
      <c r="Q132" s="8">
        <v>2178.9899999999998</v>
      </c>
      <c r="R132" s="8">
        <v>0</v>
      </c>
      <c r="S132" s="31">
        <v>0</v>
      </c>
      <c r="T132" s="48">
        <v>34.86</v>
      </c>
      <c r="U132" s="73">
        <f>+mensuales!H295+mensuales!H377+mensuales!H459</f>
        <v>2500</v>
      </c>
      <c r="V132" s="73">
        <f t="shared" si="8"/>
        <v>0</v>
      </c>
      <c r="W132" s="73">
        <f>+mensuales!K295+mensuales!K377+mensuales!K459</f>
        <v>2178.9899999999998</v>
      </c>
      <c r="X132" s="73">
        <f t="shared" si="9"/>
        <v>0</v>
      </c>
      <c r="Y132" s="114">
        <f>+mensuales!N459</f>
        <v>2500</v>
      </c>
      <c r="Z132" s="73">
        <f t="shared" si="10"/>
        <v>0</v>
      </c>
      <c r="AA132" s="73">
        <f>+mensuales!Q459</f>
        <v>2178.9899999999998</v>
      </c>
      <c r="AB132" s="73">
        <f t="shared" si="11"/>
        <v>0</v>
      </c>
      <c r="AC132" s="68">
        <f t="shared" si="12"/>
        <v>0.34863839999999996</v>
      </c>
      <c r="AD132" s="120">
        <f t="shared" si="13"/>
        <v>0.34860000000000002</v>
      </c>
      <c r="AE132" s="113">
        <f t="shared" si="14"/>
        <v>3.8399999999938483E-5</v>
      </c>
    </row>
    <row r="133" spans="1:31" s="38" customFormat="1" ht="15.75" thickBot="1" x14ac:dyDescent="0.3">
      <c r="A133" s="158" t="s">
        <v>32</v>
      </c>
      <c r="B133" s="159"/>
      <c r="C133" s="159"/>
      <c r="D133" s="159"/>
      <c r="E133" s="160"/>
      <c r="F133" s="161">
        <f>SUM(F121:G132)</f>
        <v>500000</v>
      </c>
      <c r="G133" s="150"/>
      <c r="H133" s="11">
        <f t="shared" ref="H133:Q133" si="15">SUM(H121:H132)</f>
        <v>85300</v>
      </c>
      <c r="I133" s="12">
        <f t="shared" si="15"/>
        <v>0</v>
      </c>
      <c r="J133" s="12">
        <f t="shared" si="15"/>
        <v>0</v>
      </c>
      <c r="K133" s="12">
        <f t="shared" si="15"/>
        <v>34787.270000000004</v>
      </c>
      <c r="L133" s="12">
        <f t="shared" si="15"/>
        <v>0</v>
      </c>
      <c r="M133" s="12">
        <f t="shared" si="15"/>
        <v>0</v>
      </c>
      <c r="N133" s="11">
        <f t="shared" si="15"/>
        <v>139600</v>
      </c>
      <c r="O133" s="12">
        <f t="shared" si="15"/>
        <v>0</v>
      </c>
      <c r="P133" s="12">
        <f t="shared" si="15"/>
        <v>0</v>
      </c>
      <c r="Q133" s="12">
        <f t="shared" si="15"/>
        <v>60826.399999999994</v>
      </c>
      <c r="R133" s="46">
        <v>0</v>
      </c>
      <c r="S133" s="32">
        <v>0</v>
      </c>
      <c r="T133" s="35"/>
      <c r="U133" s="73">
        <f>+mensuales!H296+mensuales!H378+mensuales!H460</f>
        <v>85300</v>
      </c>
      <c r="V133" s="73">
        <f t="shared" si="8"/>
        <v>0</v>
      </c>
      <c r="W133" s="73">
        <f>+mensuales!K296+mensuales!K378+mensuales!K460</f>
        <v>34787.269999999997</v>
      </c>
      <c r="X133" s="73">
        <f t="shared" si="9"/>
        <v>0</v>
      </c>
      <c r="Y133" s="114">
        <f>+mensuales!N460</f>
        <v>139600</v>
      </c>
      <c r="Z133" s="73">
        <f t="shared" si="10"/>
        <v>0</v>
      </c>
      <c r="AA133" s="73">
        <f>+mensuales!Q460</f>
        <v>60826.399999999994</v>
      </c>
      <c r="AB133" s="73">
        <f t="shared" si="11"/>
        <v>0</v>
      </c>
      <c r="AC133" s="68">
        <f t="shared" si="12"/>
        <v>0.12165279999999999</v>
      </c>
      <c r="AD133" s="120">
        <f t="shared" si="13"/>
        <v>0</v>
      </c>
      <c r="AE133" s="113">
        <f t="shared" si="14"/>
        <v>0.12165279999999999</v>
      </c>
    </row>
    <row r="134" spans="1:31" ht="15.75" thickBot="1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31" ht="15.75" thickBot="1" x14ac:dyDescent="0.3">
      <c r="A135" s="162" t="s">
        <v>44</v>
      </c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</row>
    <row r="136" spans="1:31" ht="15.75" thickBot="1" x14ac:dyDescent="0.3">
      <c r="A136" s="145"/>
      <c r="B136" s="145"/>
      <c r="C136" s="162" t="s">
        <v>17</v>
      </c>
      <c r="D136" s="145"/>
      <c r="E136" s="145"/>
      <c r="F136" s="145"/>
      <c r="G136" s="145"/>
      <c r="H136" s="145"/>
      <c r="I136" s="162" t="s">
        <v>74</v>
      </c>
      <c r="J136" s="145"/>
      <c r="K136" s="145"/>
      <c r="L136" s="145"/>
      <c r="M136" s="145"/>
      <c r="N136" s="145"/>
      <c r="O136" s="162" t="s">
        <v>73</v>
      </c>
      <c r="P136" s="145"/>
      <c r="Q136" s="145"/>
      <c r="R136" s="145"/>
      <c r="S136" s="145"/>
      <c r="T136" s="145"/>
    </row>
    <row r="137" spans="1:31" ht="15.75" thickBot="1" x14ac:dyDescent="0.3">
      <c r="A137" s="145"/>
      <c r="B137" s="145"/>
      <c r="C137" s="162" t="s">
        <v>36</v>
      </c>
      <c r="D137" s="145"/>
      <c r="E137" s="162" t="s">
        <v>37</v>
      </c>
      <c r="F137" s="145"/>
      <c r="G137" s="162" t="s">
        <v>38</v>
      </c>
      <c r="H137" s="145"/>
      <c r="I137" s="162" t="s">
        <v>36</v>
      </c>
      <c r="J137" s="145"/>
      <c r="K137" s="162" t="s">
        <v>37</v>
      </c>
      <c r="L137" s="145"/>
      <c r="M137" s="162" t="s">
        <v>38</v>
      </c>
      <c r="N137" s="145"/>
      <c r="O137" s="162" t="s">
        <v>36</v>
      </c>
      <c r="P137" s="145"/>
      <c r="Q137" s="162" t="s">
        <v>37</v>
      </c>
      <c r="R137" s="145"/>
      <c r="S137" s="162" t="s">
        <v>38</v>
      </c>
      <c r="T137" s="145"/>
    </row>
    <row r="138" spans="1:31" ht="15.75" thickBot="1" x14ac:dyDescent="0.3">
      <c r="A138" s="144" t="s">
        <v>46</v>
      </c>
      <c r="B138" s="145"/>
      <c r="C138" s="146">
        <v>0</v>
      </c>
      <c r="D138" s="145"/>
      <c r="E138" s="146">
        <v>1211816</v>
      </c>
      <c r="F138" s="145"/>
      <c r="G138" s="146"/>
      <c r="H138" s="145"/>
      <c r="I138" s="146">
        <v>224438.79</v>
      </c>
      <c r="J138" s="145"/>
      <c r="K138" s="146"/>
      <c r="L138" s="145"/>
      <c r="M138" s="146"/>
      <c r="N138" s="145"/>
      <c r="O138" s="146">
        <v>432259.44</v>
      </c>
      <c r="P138" s="145"/>
      <c r="Q138" s="146"/>
      <c r="R138" s="145"/>
      <c r="S138" s="146"/>
      <c r="T138" s="145"/>
    </row>
    <row r="139" spans="1:31" ht="15.75" thickBot="1" x14ac:dyDescent="0.3">
      <c r="A139" s="144" t="s">
        <v>47</v>
      </c>
      <c r="B139" s="145"/>
      <c r="C139" s="146">
        <v>0</v>
      </c>
      <c r="D139" s="145"/>
      <c r="E139" s="146">
        <v>0</v>
      </c>
      <c r="F139" s="145"/>
      <c r="G139" s="146"/>
      <c r="H139" s="145"/>
      <c r="I139" s="146">
        <v>0</v>
      </c>
      <c r="J139" s="145"/>
      <c r="K139" s="146"/>
      <c r="L139" s="145"/>
      <c r="M139" s="146"/>
      <c r="N139" s="145"/>
      <c r="O139" s="146">
        <v>0</v>
      </c>
      <c r="P139" s="145"/>
      <c r="Q139" s="146"/>
      <c r="R139" s="145"/>
      <c r="S139" s="146"/>
      <c r="T139" s="145"/>
    </row>
    <row r="140" spans="1:31" ht="15.75" thickBot="1" x14ac:dyDescent="0.3">
      <c r="A140" s="144" t="s">
        <v>32</v>
      </c>
      <c r="B140" s="145"/>
      <c r="C140" s="146">
        <f>SUM(C138,C139)</f>
        <v>0</v>
      </c>
      <c r="D140" s="145"/>
      <c r="E140" s="146">
        <f>SUM(E138,E139)</f>
        <v>1211816</v>
      </c>
      <c r="F140" s="145"/>
      <c r="G140" s="146"/>
      <c r="H140" s="145"/>
      <c r="I140" s="146">
        <f>SUM(I138,I139)</f>
        <v>224438.79</v>
      </c>
      <c r="J140" s="145"/>
      <c r="K140" s="146">
        <f>SUM(K138,K139)</f>
        <v>0</v>
      </c>
      <c r="L140" s="145"/>
      <c r="M140" s="146"/>
      <c r="N140" s="145"/>
      <c r="O140" s="146">
        <f>SUM(O138,O139)</f>
        <v>432259.44</v>
      </c>
      <c r="P140" s="145"/>
      <c r="Q140" s="146"/>
      <c r="R140" s="145"/>
      <c r="S140" s="146"/>
      <c r="T140" s="145"/>
    </row>
    <row r="141" spans="1:31" ht="15.75" thickBot="1" x14ac:dyDescent="0.3">
      <c r="A141" s="17"/>
      <c r="B141" s="17"/>
      <c r="C141" s="17"/>
      <c r="D141" s="17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31" ht="15.75" thickBot="1" x14ac:dyDescent="0.3">
      <c r="A142" s="148" t="s">
        <v>48</v>
      </c>
      <c r="B142" s="149"/>
      <c r="C142" s="149"/>
      <c r="D142" s="150"/>
      <c r="E142" s="13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31" ht="15.75" thickBot="1" x14ac:dyDescent="0.3">
      <c r="A143" s="151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50"/>
    </row>
    <row r="144" spans="1:3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x14ac:dyDescent="0.25">
      <c r="A145" s="139" t="s">
        <v>49</v>
      </c>
      <c r="B145" s="140"/>
      <c r="C145" s="140"/>
      <c r="D145" s="140"/>
      <c r="E145" s="140"/>
      <c r="F145" s="140"/>
      <c r="G145" s="14"/>
      <c r="H145" s="14"/>
      <c r="I145" s="139" t="s">
        <v>50</v>
      </c>
      <c r="J145" s="140"/>
      <c r="K145" s="140"/>
      <c r="L145" s="140"/>
      <c r="M145" s="140"/>
      <c r="N145" s="140"/>
      <c r="O145" s="14"/>
      <c r="P145" s="14"/>
      <c r="Q145" s="139" t="s">
        <v>51</v>
      </c>
      <c r="R145" s="140"/>
      <c r="S145" s="140"/>
      <c r="T145" s="140"/>
    </row>
    <row r="146" spans="1:20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x14ac:dyDescent="0.25">
      <c r="A147" s="141"/>
      <c r="B147" s="140"/>
      <c r="C147" s="140"/>
      <c r="D147" s="140"/>
      <c r="E147" s="140"/>
      <c r="F147" s="140"/>
      <c r="G147" s="14"/>
      <c r="H147" s="14"/>
      <c r="I147" s="143"/>
      <c r="J147" s="140"/>
      <c r="K147" s="140"/>
      <c r="L147" s="140"/>
      <c r="M147" s="140"/>
      <c r="N147" s="140"/>
      <c r="O147" s="14"/>
      <c r="P147" s="14"/>
      <c r="Q147" s="143"/>
      <c r="R147" s="140"/>
      <c r="S147" s="140"/>
      <c r="T147" s="140"/>
    </row>
    <row r="148" spans="1:20" x14ac:dyDescent="0.25">
      <c r="A148" s="140"/>
      <c r="B148" s="140"/>
      <c r="C148" s="140"/>
      <c r="D148" s="140"/>
      <c r="E148" s="140"/>
      <c r="F148" s="140"/>
      <c r="G148" s="14"/>
      <c r="H148" s="14"/>
      <c r="I148" s="140"/>
      <c r="J148" s="140"/>
      <c r="K148" s="140"/>
      <c r="L148" s="140"/>
      <c r="M148" s="140"/>
      <c r="N148" s="140"/>
      <c r="O148" s="14"/>
      <c r="P148" s="14"/>
      <c r="Q148" s="140"/>
      <c r="R148" s="140"/>
      <c r="S148" s="140"/>
      <c r="T148" s="140"/>
    </row>
    <row r="149" spans="1:20" x14ac:dyDescent="0.25">
      <c r="A149" s="140"/>
      <c r="B149" s="140"/>
      <c r="C149" s="140"/>
      <c r="D149" s="140"/>
      <c r="E149" s="140"/>
      <c r="F149" s="140"/>
      <c r="G149" s="14"/>
      <c r="H149" s="14"/>
      <c r="I149" s="140"/>
      <c r="J149" s="140"/>
      <c r="K149" s="140"/>
      <c r="L149" s="140"/>
      <c r="M149" s="140"/>
      <c r="N149" s="140"/>
      <c r="O149" s="14"/>
      <c r="P149" s="14"/>
      <c r="Q149" s="140"/>
      <c r="R149" s="140"/>
      <c r="S149" s="140"/>
      <c r="T149" s="140"/>
    </row>
    <row r="150" spans="1:20" ht="15.75" thickBot="1" x14ac:dyDescent="0.3">
      <c r="A150" s="142"/>
      <c r="B150" s="142"/>
      <c r="C150" s="142"/>
      <c r="D150" s="142"/>
      <c r="E150" s="142"/>
      <c r="F150" s="142"/>
      <c r="G150" s="14"/>
      <c r="H150" s="14"/>
      <c r="I150" s="142"/>
      <c r="J150" s="142"/>
      <c r="K150" s="142"/>
      <c r="L150" s="142"/>
      <c r="M150" s="142"/>
      <c r="N150" s="142"/>
      <c r="O150" s="14"/>
      <c r="P150" s="14"/>
      <c r="Q150" s="142"/>
      <c r="R150" s="142"/>
      <c r="S150" s="142"/>
      <c r="T150" s="142"/>
    </row>
    <row r="151" spans="1:20" x14ac:dyDescent="0.25">
      <c r="A151" s="138" t="s">
        <v>103</v>
      </c>
      <c r="B151" s="137"/>
      <c r="C151" s="137"/>
      <c r="D151" s="137"/>
      <c r="E151" s="137"/>
      <c r="F151" s="137"/>
      <c r="G151" s="14"/>
      <c r="H151" s="14"/>
      <c r="I151" s="138" t="s">
        <v>57</v>
      </c>
      <c r="J151" s="137"/>
      <c r="K151" s="137"/>
      <c r="L151" s="137"/>
      <c r="M151" s="137"/>
      <c r="N151" s="137"/>
      <c r="O151" s="14"/>
      <c r="P151" s="14"/>
      <c r="Q151" s="138" t="s">
        <v>76</v>
      </c>
      <c r="R151" s="137"/>
      <c r="S151" s="137"/>
      <c r="T151" s="137"/>
    </row>
    <row r="152" spans="1:20" x14ac:dyDescent="0.25">
      <c r="A152" s="135" t="s">
        <v>41</v>
      </c>
      <c r="B152" s="135"/>
      <c r="C152" s="135"/>
      <c r="D152" s="135"/>
      <c r="E152" s="135"/>
      <c r="F152" s="135"/>
      <c r="G152" s="14"/>
      <c r="H152" s="14"/>
      <c r="I152" s="135" t="s">
        <v>59</v>
      </c>
      <c r="J152" s="135"/>
      <c r="K152" s="135"/>
      <c r="L152" s="135"/>
      <c r="M152" s="135"/>
      <c r="N152" s="135"/>
      <c r="O152" s="14"/>
      <c r="P152" s="14"/>
      <c r="Q152" s="135" t="s">
        <v>60</v>
      </c>
      <c r="R152" s="135"/>
      <c r="S152" s="135"/>
      <c r="T152" s="135"/>
    </row>
    <row r="153" spans="1:20" x14ac:dyDescent="0.25">
      <c r="A153" s="14"/>
      <c r="B153" s="14"/>
      <c r="C153" s="14"/>
      <c r="D153" s="14"/>
      <c r="E153" s="14"/>
      <c r="F153" s="14"/>
      <c r="G153" s="14"/>
      <c r="H153" s="14"/>
      <c r="I153" s="135" t="s">
        <v>61</v>
      </c>
      <c r="J153" s="135"/>
      <c r="K153" s="135"/>
      <c r="L153" s="135"/>
      <c r="M153" s="135"/>
      <c r="N153" s="135"/>
      <c r="O153" s="14"/>
      <c r="P153" s="14"/>
      <c r="Q153" s="135" t="s">
        <v>61</v>
      </c>
      <c r="R153" s="135"/>
      <c r="S153" s="135"/>
      <c r="T153" s="135"/>
    </row>
    <row r="154" spans="1:20" x14ac:dyDescent="0.25">
      <c r="A154" s="14"/>
      <c r="B154" s="14"/>
      <c r="C154" s="14"/>
      <c r="D154" s="14"/>
      <c r="E154" s="14"/>
      <c r="F154" s="14"/>
      <c r="G154" s="14"/>
      <c r="H154" s="14"/>
      <c r="I154" s="139" t="s">
        <v>52</v>
      </c>
      <c r="J154" s="140"/>
      <c r="K154" s="140"/>
      <c r="L154" s="140"/>
      <c r="M154" s="140"/>
      <c r="N154" s="140"/>
      <c r="O154" s="14"/>
      <c r="P154" s="14"/>
      <c r="Q154" s="14"/>
      <c r="R154" s="14"/>
      <c r="S154" s="14"/>
      <c r="T154" s="14"/>
    </row>
    <row r="155" spans="1:20" x14ac:dyDescent="0.25">
      <c r="A155" s="139" t="s">
        <v>53</v>
      </c>
      <c r="B155" s="140"/>
      <c r="C155" s="140"/>
      <c r="D155" s="140"/>
      <c r="E155" s="140"/>
      <c r="F155" s="140"/>
      <c r="G155" s="14"/>
      <c r="H155" s="14"/>
      <c r="I155" s="139" t="s">
        <v>54</v>
      </c>
      <c r="J155" s="140"/>
      <c r="K155" s="140"/>
      <c r="L155" s="140"/>
      <c r="M155" s="140"/>
      <c r="N155" s="140"/>
      <c r="O155" s="14"/>
      <c r="P155" s="14"/>
      <c r="Q155" s="139" t="s">
        <v>55</v>
      </c>
      <c r="R155" s="140"/>
      <c r="S155" s="140"/>
      <c r="T155" s="140"/>
    </row>
    <row r="156" spans="1:20" x14ac:dyDescent="0.25">
      <c r="A156" s="141"/>
      <c r="B156" s="140"/>
      <c r="C156" s="140"/>
      <c r="D156" s="140"/>
      <c r="E156" s="140"/>
      <c r="F156" s="140"/>
      <c r="G156" s="14"/>
      <c r="H156" s="14"/>
      <c r="I156" s="143"/>
      <c r="J156" s="140"/>
      <c r="K156" s="140"/>
      <c r="L156" s="140"/>
      <c r="M156" s="140"/>
      <c r="N156" s="140"/>
      <c r="O156" s="14"/>
      <c r="P156" s="14"/>
      <c r="Q156" s="143"/>
      <c r="R156" s="140"/>
      <c r="S156" s="140"/>
      <c r="T156" s="140"/>
    </row>
    <row r="157" spans="1:20" x14ac:dyDescent="0.25">
      <c r="A157" s="140"/>
      <c r="B157" s="140"/>
      <c r="C157" s="140"/>
      <c r="D157" s="140"/>
      <c r="E157" s="140"/>
      <c r="F157" s="140"/>
      <c r="G157" s="14"/>
      <c r="H157" s="14"/>
      <c r="I157" s="140"/>
      <c r="J157" s="140"/>
      <c r="K157" s="140"/>
      <c r="L157" s="140"/>
      <c r="M157" s="140"/>
      <c r="N157" s="140"/>
      <c r="O157" s="14"/>
      <c r="P157" s="14"/>
      <c r="Q157" s="140"/>
      <c r="R157" s="140"/>
      <c r="S157" s="140"/>
      <c r="T157" s="140"/>
    </row>
    <row r="158" spans="1:20" x14ac:dyDescent="0.25">
      <c r="A158" s="140"/>
      <c r="B158" s="140"/>
      <c r="C158" s="140"/>
      <c r="D158" s="140"/>
      <c r="E158" s="140"/>
      <c r="F158" s="140"/>
      <c r="G158" s="14"/>
      <c r="H158" s="14"/>
      <c r="I158" s="140"/>
      <c r="J158" s="140"/>
      <c r="K158" s="140"/>
      <c r="L158" s="140"/>
      <c r="M158" s="140"/>
      <c r="N158" s="140"/>
      <c r="O158" s="14"/>
      <c r="P158" s="14"/>
      <c r="Q158" s="140"/>
      <c r="R158" s="140"/>
      <c r="S158" s="140"/>
      <c r="T158" s="140"/>
    </row>
    <row r="159" spans="1:20" ht="15.75" thickBot="1" x14ac:dyDescent="0.3">
      <c r="A159" s="142"/>
      <c r="B159" s="142"/>
      <c r="C159" s="142"/>
      <c r="D159" s="142"/>
      <c r="E159" s="142"/>
      <c r="F159" s="142"/>
      <c r="G159" s="14"/>
      <c r="H159" s="14"/>
      <c r="I159" s="142"/>
      <c r="J159" s="142"/>
      <c r="K159" s="142"/>
      <c r="L159" s="142"/>
      <c r="M159" s="142"/>
      <c r="N159" s="142"/>
      <c r="O159" s="14"/>
      <c r="P159" s="14"/>
      <c r="Q159" s="142"/>
      <c r="R159" s="142"/>
      <c r="S159" s="142"/>
      <c r="T159" s="142"/>
    </row>
    <row r="160" spans="1:20" x14ac:dyDescent="0.25">
      <c r="A160" s="136" t="s">
        <v>62</v>
      </c>
      <c r="B160" s="137"/>
      <c r="C160" s="137"/>
      <c r="D160" s="137"/>
      <c r="E160" s="137"/>
      <c r="F160" s="137"/>
      <c r="G160" s="14"/>
      <c r="H160" s="14"/>
      <c r="I160" s="136" t="s">
        <v>63</v>
      </c>
      <c r="J160" s="137"/>
      <c r="K160" s="137"/>
      <c r="L160" s="137"/>
      <c r="M160" s="137"/>
      <c r="N160" s="137"/>
      <c r="O160" s="14"/>
      <c r="P160" s="14"/>
      <c r="Q160" s="136" t="s">
        <v>64</v>
      </c>
      <c r="R160" s="137"/>
      <c r="S160" s="137"/>
      <c r="T160" s="137"/>
    </row>
    <row r="161" spans="1:20" x14ac:dyDescent="0.25">
      <c r="A161" s="135" t="s">
        <v>65</v>
      </c>
      <c r="B161" s="135"/>
      <c r="C161" s="135"/>
      <c r="D161" s="135"/>
      <c r="E161" s="135"/>
      <c r="F161" s="135"/>
      <c r="G161" s="14"/>
      <c r="H161" s="14"/>
      <c r="I161" s="135" t="s">
        <v>66</v>
      </c>
      <c r="J161" s="135"/>
      <c r="K161" s="135"/>
      <c r="L161" s="135"/>
      <c r="M161" s="135"/>
      <c r="N161" s="135"/>
      <c r="O161" s="14"/>
      <c r="P161" s="14"/>
      <c r="Q161" s="135" t="s">
        <v>67</v>
      </c>
      <c r="R161" s="135"/>
      <c r="S161" s="135"/>
      <c r="T161" s="135"/>
    </row>
    <row r="162" spans="1:20" x14ac:dyDescent="0.25">
      <c r="A162" s="135" t="s">
        <v>68</v>
      </c>
      <c r="B162" s="135"/>
      <c r="C162" s="135"/>
      <c r="D162" s="135"/>
      <c r="E162" s="135"/>
      <c r="F162" s="135"/>
      <c r="G162" s="14"/>
      <c r="H162" s="14"/>
      <c r="I162" s="135" t="s">
        <v>69</v>
      </c>
      <c r="J162" s="135"/>
      <c r="K162" s="135"/>
      <c r="L162" s="135"/>
      <c r="M162" s="135"/>
      <c r="N162" s="135"/>
      <c r="O162" s="14"/>
      <c r="P162" s="14"/>
      <c r="Q162" s="135" t="s">
        <v>70</v>
      </c>
      <c r="R162" s="135"/>
      <c r="S162" s="135"/>
      <c r="T162" s="135"/>
    </row>
    <row r="163" spans="1:20" x14ac:dyDescent="0.25">
      <c r="A163" s="227" t="s">
        <v>56</v>
      </c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</row>
    <row r="164" spans="1:2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</row>
    <row r="167" spans="1:20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</row>
    <row r="168" spans="1:20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</row>
    <row r="169" spans="1:20" ht="26.25" x14ac:dyDescent="0.4">
      <c r="A169" s="208" t="s">
        <v>71</v>
      </c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</row>
    <row r="170" spans="1:20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</row>
    <row r="171" spans="1:20" ht="15.75" thickBot="1" x14ac:dyDescent="0.3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</row>
    <row r="172" spans="1:20" ht="15" customHeight="1" x14ac:dyDescent="0.25">
      <c r="A172" s="209" t="s">
        <v>1</v>
      </c>
      <c r="B172" s="210"/>
      <c r="C172" s="210"/>
      <c r="D172" s="210"/>
      <c r="E172" s="254"/>
      <c r="F172" s="211" t="s">
        <v>131</v>
      </c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2"/>
    </row>
    <row r="173" spans="1:20" x14ac:dyDescent="0.25">
      <c r="A173" s="194" t="s">
        <v>2</v>
      </c>
      <c r="B173" s="195"/>
      <c r="C173" s="195"/>
      <c r="D173" s="195"/>
      <c r="E173" s="243"/>
      <c r="F173" s="255" t="s">
        <v>75</v>
      </c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7"/>
    </row>
    <row r="174" spans="1:20" x14ac:dyDescent="0.25">
      <c r="A174" s="194" t="s">
        <v>3</v>
      </c>
      <c r="B174" s="195"/>
      <c r="C174" s="195"/>
      <c r="D174" s="195"/>
      <c r="E174" s="243"/>
      <c r="F174" s="244" t="s">
        <v>4</v>
      </c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6"/>
    </row>
    <row r="175" spans="1:20" x14ac:dyDescent="0.25">
      <c r="A175" s="194" t="s">
        <v>5</v>
      </c>
      <c r="B175" s="195"/>
      <c r="C175" s="195"/>
      <c r="D175" s="195"/>
      <c r="E175" s="243"/>
      <c r="F175" s="244" t="s">
        <v>6</v>
      </c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6"/>
    </row>
    <row r="176" spans="1:20" x14ac:dyDescent="0.25">
      <c r="A176" s="194" t="s">
        <v>7</v>
      </c>
      <c r="B176" s="195"/>
      <c r="C176" s="195"/>
      <c r="D176" s="195"/>
      <c r="E176" s="243"/>
      <c r="F176" s="247" t="s">
        <v>8</v>
      </c>
      <c r="G176" s="245"/>
      <c r="H176" s="251">
        <v>500000</v>
      </c>
      <c r="I176" s="245"/>
      <c r="J176" s="245"/>
      <c r="K176" s="245"/>
      <c r="L176" s="245"/>
      <c r="M176" s="58" t="s">
        <v>9</v>
      </c>
      <c r="N176" s="251"/>
      <c r="O176" s="245"/>
      <c r="P176" s="245"/>
      <c r="Q176" s="252" t="s">
        <v>10</v>
      </c>
      <c r="R176" s="245"/>
      <c r="S176" s="245"/>
      <c r="T176" s="246"/>
    </row>
    <row r="177" spans="1:31" x14ac:dyDescent="0.25">
      <c r="A177" s="194" t="s">
        <v>11</v>
      </c>
      <c r="B177" s="195"/>
      <c r="C177" s="195"/>
      <c r="D177" s="195"/>
      <c r="E177" s="243"/>
      <c r="F177" s="247" t="s">
        <v>8</v>
      </c>
      <c r="G177" s="245"/>
      <c r="H177" s="248">
        <v>500000</v>
      </c>
      <c r="I177" s="249"/>
      <c r="J177" s="249"/>
      <c r="K177" s="249"/>
      <c r="L177" s="249"/>
      <c r="M177" s="58" t="s">
        <v>9</v>
      </c>
      <c r="N177" s="250"/>
      <c r="O177" s="245"/>
      <c r="P177" s="245"/>
      <c r="Q177" s="245"/>
      <c r="R177" s="245"/>
      <c r="S177" s="245"/>
      <c r="T177" s="246"/>
    </row>
    <row r="178" spans="1:31" ht="15.75" thickBot="1" x14ac:dyDescent="0.3">
      <c r="A178" s="194" t="s">
        <v>12</v>
      </c>
      <c r="B178" s="195"/>
      <c r="C178" s="195"/>
      <c r="D178" s="195"/>
      <c r="E178" s="243"/>
      <c r="F178" s="261" t="s">
        <v>78</v>
      </c>
      <c r="G178" s="262"/>
      <c r="H178" s="262"/>
      <c r="I178" s="262"/>
      <c r="J178" s="262"/>
      <c r="K178" s="262"/>
      <c r="L178" s="262"/>
      <c r="M178" s="262"/>
      <c r="N178" s="262"/>
      <c r="O178" s="262"/>
      <c r="P178" s="262"/>
      <c r="Q178" s="262"/>
      <c r="R178" s="262"/>
      <c r="S178" s="262"/>
      <c r="T178" s="263"/>
    </row>
    <row r="179" spans="1:31" ht="15.75" thickBot="1" x14ac:dyDescent="0.3">
      <c r="A179" s="198" t="s">
        <v>13</v>
      </c>
      <c r="B179" s="199"/>
      <c r="C179" s="199"/>
      <c r="D179" s="199"/>
      <c r="E179" s="253"/>
      <c r="F179" s="200" t="s">
        <v>89</v>
      </c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1"/>
    </row>
    <row r="180" spans="1:31" ht="15.75" thickBot="1" x14ac:dyDescent="0.3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</row>
    <row r="181" spans="1:31" ht="15.75" thickBot="1" x14ac:dyDescent="0.3">
      <c r="A181" s="162" t="s">
        <v>14</v>
      </c>
      <c r="B181" s="145"/>
      <c r="C181" s="145"/>
      <c r="D181" s="162" t="s">
        <v>15</v>
      </c>
      <c r="E181" s="145"/>
      <c r="F181" s="162" t="s">
        <v>16</v>
      </c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</row>
    <row r="182" spans="1:31" ht="15.75" thickBot="1" x14ac:dyDescent="0.3">
      <c r="A182" s="145"/>
      <c r="B182" s="145"/>
      <c r="C182" s="145"/>
      <c r="D182" s="145"/>
      <c r="E182" s="145"/>
      <c r="F182" s="239" t="s">
        <v>17</v>
      </c>
      <c r="G182" s="240"/>
      <c r="H182" s="162" t="s">
        <v>79</v>
      </c>
      <c r="I182" s="145"/>
      <c r="J182" s="145"/>
      <c r="K182" s="145"/>
      <c r="L182" s="145"/>
      <c r="M182" s="145"/>
      <c r="N182" s="162" t="s">
        <v>73</v>
      </c>
      <c r="O182" s="145"/>
      <c r="P182" s="145"/>
      <c r="Q182" s="145"/>
      <c r="R182" s="145"/>
      <c r="S182" s="145"/>
      <c r="T182" s="145"/>
    </row>
    <row r="183" spans="1:31" ht="15.75" thickBot="1" x14ac:dyDescent="0.3">
      <c r="A183" s="145"/>
      <c r="B183" s="145"/>
      <c r="C183" s="145"/>
      <c r="D183" s="145"/>
      <c r="E183" s="145"/>
      <c r="F183" s="240"/>
      <c r="G183" s="240"/>
      <c r="H183" s="162" t="s">
        <v>20</v>
      </c>
      <c r="I183" s="145"/>
      <c r="J183" s="145"/>
      <c r="K183" s="162" t="s">
        <v>21</v>
      </c>
      <c r="L183" s="145"/>
      <c r="M183" s="145"/>
      <c r="N183" s="162" t="s">
        <v>20</v>
      </c>
      <c r="O183" s="145"/>
      <c r="P183" s="145"/>
      <c r="Q183" s="162" t="s">
        <v>21</v>
      </c>
      <c r="R183" s="145"/>
      <c r="S183" s="145"/>
      <c r="T183" s="239" t="s">
        <v>22</v>
      </c>
      <c r="U183" s="264" t="s">
        <v>125</v>
      </c>
      <c r="V183" s="265"/>
      <c r="W183" s="264" t="s">
        <v>126</v>
      </c>
      <c r="X183" s="265"/>
      <c r="Y183" s="266" t="s">
        <v>127</v>
      </c>
      <c r="Z183" s="267"/>
      <c r="AA183" s="266" t="s">
        <v>128</v>
      </c>
      <c r="AB183" s="267"/>
      <c r="AC183" s="264" t="s">
        <v>122</v>
      </c>
      <c r="AD183" s="265"/>
      <c r="AE183" s="112"/>
    </row>
    <row r="184" spans="1:31" ht="15.75" thickBot="1" x14ac:dyDescent="0.3">
      <c r="A184" s="145"/>
      <c r="B184" s="145"/>
      <c r="C184" s="145"/>
      <c r="D184" s="145"/>
      <c r="E184" s="145"/>
      <c r="F184" s="240"/>
      <c r="G184" s="240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240"/>
      <c r="U184" s="264"/>
      <c r="V184" s="265"/>
      <c r="W184" s="264"/>
      <c r="X184" s="265"/>
      <c r="Y184" s="266"/>
      <c r="Z184" s="267"/>
      <c r="AA184" s="266"/>
      <c r="AB184" s="267"/>
      <c r="AC184" s="264"/>
      <c r="AD184" s="265"/>
      <c r="AE184" s="112"/>
    </row>
    <row r="185" spans="1:31" x14ac:dyDescent="0.25">
      <c r="A185" s="202" t="s">
        <v>23</v>
      </c>
      <c r="B185" s="203"/>
      <c r="C185" s="204"/>
      <c r="D185" s="205"/>
      <c r="E185" s="206"/>
      <c r="F185" s="205"/>
      <c r="G185" s="206"/>
      <c r="H185" s="205"/>
      <c r="I185" s="207"/>
      <c r="J185" s="206"/>
      <c r="K185" s="205"/>
      <c r="L185" s="207"/>
      <c r="M185" s="206"/>
      <c r="N185" s="205"/>
      <c r="O185" s="207"/>
      <c r="P185" s="206"/>
      <c r="Q185" s="205"/>
      <c r="R185" s="207"/>
      <c r="S185" s="206"/>
      <c r="T185" s="56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</row>
    <row r="186" spans="1:31" x14ac:dyDescent="0.25">
      <c r="A186" s="152" t="s">
        <v>24</v>
      </c>
      <c r="B186" s="140"/>
      <c r="C186" s="154"/>
      <c r="D186" s="178" t="s">
        <v>25</v>
      </c>
      <c r="E186" s="190"/>
      <c r="F186" s="183">
        <v>531</v>
      </c>
      <c r="G186" s="190"/>
      <c r="H186" s="183">
        <v>531</v>
      </c>
      <c r="I186" s="193"/>
      <c r="J186" s="190"/>
      <c r="K186" s="183">
        <v>531</v>
      </c>
      <c r="L186" s="193"/>
      <c r="M186" s="190"/>
      <c r="N186" s="183">
        <v>531</v>
      </c>
      <c r="O186" s="193"/>
      <c r="P186" s="190"/>
      <c r="Q186" s="183">
        <v>531</v>
      </c>
      <c r="R186" s="193"/>
      <c r="S186" s="190"/>
      <c r="T186" s="6">
        <v>100</v>
      </c>
      <c r="U186" s="73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</row>
    <row r="187" spans="1:31" x14ac:dyDescent="0.25">
      <c r="A187" s="152" t="s">
        <v>26</v>
      </c>
      <c r="B187" s="140"/>
      <c r="C187" s="154"/>
      <c r="D187" s="178" t="s">
        <v>27</v>
      </c>
      <c r="E187" s="190"/>
      <c r="F187" s="180">
        <v>132</v>
      </c>
      <c r="G187" s="190"/>
      <c r="H187" s="180">
        <v>132</v>
      </c>
      <c r="I187" s="193"/>
      <c r="J187" s="190"/>
      <c r="K187" s="180">
        <v>132</v>
      </c>
      <c r="L187" s="193"/>
      <c r="M187" s="190"/>
      <c r="N187" s="180">
        <v>132</v>
      </c>
      <c r="O187" s="193"/>
      <c r="P187" s="190"/>
      <c r="Q187" s="180">
        <v>132</v>
      </c>
      <c r="R187" s="193"/>
      <c r="S187" s="190"/>
      <c r="T187" s="6">
        <v>100</v>
      </c>
      <c r="U187" s="112"/>
      <c r="V187" s="112"/>
      <c r="W187" s="112"/>
      <c r="X187" s="112"/>
      <c r="Y187" s="112"/>
      <c r="Z187" s="112"/>
      <c r="AA187" s="112"/>
      <c r="AB187" s="114"/>
      <c r="AC187" s="112"/>
      <c r="AD187" s="112"/>
      <c r="AE187" s="112"/>
    </row>
    <row r="188" spans="1:31" x14ac:dyDescent="0.25">
      <c r="A188" s="152" t="s">
        <v>28</v>
      </c>
      <c r="B188" s="140"/>
      <c r="C188" s="154"/>
      <c r="D188" s="178" t="s">
        <v>27</v>
      </c>
      <c r="E188" s="190"/>
      <c r="F188" s="180">
        <v>6864</v>
      </c>
      <c r="G188" s="190"/>
      <c r="H188" s="180">
        <v>1716</v>
      </c>
      <c r="I188" s="193"/>
      <c r="J188" s="190"/>
      <c r="K188" s="180">
        <v>1716</v>
      </c>
      <c r="L188" s="193"/>
      <c r="M188" s="190"/>
      <c r="N188" s="180">
        <v>5148</v>
      </c>
      <c r="O188" s="193"/>
      <c r="P188" s="190"/>
      <c r="Q188" s="180">
        <v>5148</v>
      </c>
      <c r="R188" s="193"/>
      <c r="S188" s="190"/>
      <c r="T188" s="47">
        <v>75</v>
      </c>
      <c r="U188" s="74">
        <f>+mensuales!H516+mensuales!H598+mensuales!H680</f>
        <v>1716</v>
      </c>
      <c r="V188" s="114">
        <f>+H188-U188</f>
        <v>0</v>
      </c>
      <c r="W188" s="74">
        <f>+mensuales!K516+mensuales!K598+mensuales!K680</f>
        <v>1716</v>
      </c>
      <c r="X188" s="114">
        <f>+K188-W188</f>
        <v>0</v>
      </c>
      <c r="Y188" s="73">
        <f>+mensuales!N680</f>
        <v>5148</v>
      </c>
      <c r="Z188" s="114">
        <f>+N188-Y188</f>
        <v>0</v>
      </c>
      <c r="AA188" s="74">
        <f>+mensuales!Q680</f>
        <v>5148</v>
      </c>
      <c r="AB188" s="114">
        <f>+Q188-AA188</f>
        <v>0</v>
      </c>
      <c r="AC188" s="68">
        <f>+Q188/F188</f>
        <v>0.75</v>
      </c>
      <c r="AD188" s="68">
        <f>(T188/100)</f>
        <v>0.75</v>
      </c>
      <c r="AE188" s="114">
        <f>+AC188-AD188</f>
        <v>0</v>
      </c>
    </row>
    <row r="189" spans="1:31" x14ac:dyDescent="0.25">
      <c r="A189" s="186" t="s">
        <v>29</v>
      </c>
      <c r="B189" s="187"/>
      <c r="C189" s="188"/>
      <c r="D189" s="189"/>
      <c r="E189" s="190"/>
      <c r="F189" s="189"/>
      <c r="G189" s="190"/>
      <c r="H189" s="189"/>
      <c r="I189" s="191"/>
      <c r="J189" s="190"/>
      <c r="K189" s="189"/>
      <c r="L189" s="191"/>
      <c r="M189" s="190"/>
      <c r="N189" s="189"/>
      <c r="O189" s="191"/>
      <c r="P189" s="190"/>
      <c r="Q189" s="189"/>
      <c r="R189" s="191"/>
      <c r="S189" s="190"/>
      <c r="T189" s="7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</row>
    <row r="190" spans="1:31" x14ac:dyDescent="0.25">
      <c r="A190" s="152" t="s">
        <v>30</v>
      </c>
      <c r="B190" s="140"/>
      <c r="C190" s="154"/>
      <c r="D190" s="178" t="s">
        <v>27</v>
      </c>
      <c r="E190" s="190"/>
      <c r="F190" s="183" t="s">
        <v>91</v>
      </c>
      <c r="G190" s="190"/>
      <c r="H190" s="183" t="s">
        <v>91</v>
      </c>
      <c r="I190" s="193"/>
      <c r="J190" s="190"/>
      <c r="K190" s="183">
        <v>0</v>
      </c>
      <c r="L190" s="193"/>
      <c r="M190" s="190"/>
      <c r="N190" s="183">
        <v>0</v>
      </c>
      <c r="O190" s="193"/>
      <c r="P190" s="190"/>
      <c r="Q190" s="183">
        <v>0</v>
      </c>
      <c r="R190" s="193"/>
      <c r="S190" s="190"/>
      <c r="T190" s="6">
        <v>0</v>
      </c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</row>
    <row r="191" spans="1:31" x14ac:dyDescent="0.25">
      <c r="A191" s="157" t="s">
        <v>84</v>
      </c>
      <c r="B191" s="140"/>
      <c r="C191" s="154"/>
      <c r="D191" s="178" t="s">
        <v>83</v>
      </c>
      <c r="E191" s="190"/>
      <c r="F191" s="183" t="s">
        <v>91</v>
      </c>
      <c r="G191" s="190"/>
      <c r="H191" s="183" t="s">
        <v>91</v>
      </c>
      <c r="I191" s="193"/>
      <c r="J191" s="190"/>
      <c r="K191" s="183">
        <v>0</v>
      </c>
      <c r="L191" s="193"/>
      <c r="M191" s="190"/>
      <c r="N191" s="183">
        <v>0</v>
      </c>
      <c r="O191" s="193"/>
      <c r="P191" s="190"/>
      <c r="Q191" s="183">
        <v>0</v>
      </c>
      <c r="R191" s="193"/>
      <c r="S191" s="190"/>
      <c r="T191" s="6">
        <v>0</v>
      </c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</row>
    <row r="192" spans="1:31" x14ac:dyDescent="0.25">
      <c r="A192" s="157" t="s">
        <v>31</v>
      </c>
      <c r="B192" s="176"/>
      <c r="C192" s="177"/>
      <c r="D192" s="178" t="s">
        <v>27</v>
      </c>
      <c r="E192" s="179"/>
      <c r="F192" s="180" t="s">
        <v>91</v>
      </c>
      <c r="G192" s="181"/>
      <c r="H192" s="180" t="s">
        <v>91</v>
      </c>
      <c r="I192" s="182"/>
      <c r="J192" s="181"/>
      <c r="K192" s="183">
        <v>0</v>
      </c>
      <c r="L192" s="184"/>
      <c r="M192" s="185"/>
      <c r="N192" s="183">
        <v>0</v>
      </c>
      <c r="O192" s="184"/>
      <c r="P192" s="185"/>
      <c r="Q192" s="183">
        <v>0</v>
      </c>
      <c r="R192" s="184"/>
      <c r="S192" s="185"/>
      <c r="T192" s="6">
        <v>0</v>
      </c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</row>
    <row r="193" spans="1:31" x14ac:dyDescent="0.25">
      <c r="A193" s="186" t="s">
        <v>85</v>
      </c>
      <c r="B193" s="187"/>
      <c r="C193" s="188"/>
      <c r="D193" s="189"/>
      <c r="E193" s="190"/>
      <c r="F193" s="189"/>
      <c r="G193" s="190"/>
      <c r="H193" s="189"/>
      <c r="I193" s="191"/>
      <c r="J193" s="190"/>
      <c r="K193" s="189"/>
      <c r="L193" s="191"/>
      <c r="M193" s="190"/>
      <c r="N193" s="189"/>
      <c r="O193" s="191"/>
      <c r="P193" s="190"/>
      <c r="Q193" s="189"/>
      <c r="R193" s="191"/>
      <c r="S193" s="190"/>
      <c r="T193" s="7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</row>
    <row r="194" spans="1:31" ht="15.75" thickBot="1" x14ac:dyDescent="0.3">
      <c r="A194" s="157" t="s">
        <v>86</v>
      </c>
      <c r="B194" s="140"/>
      <c r="C194" s="154"/>
      <c r="D194" s="192" t="s">
        <v>87</v>
      </c>
      <c r="E194" s="190"/>
      <c r="F194" s="180">
        <v>19</v>
      </c>
      <c r="G194" s="190"/>
      <c r="H194" s="180">
        <v>6</v>
      </c>
      <c r="I194" s="193"/>
      <c r="J194" s="190"/>
      <c r="K194" s="180">
        <v>10</v>
      </c>
      <c r="L194" s="193"/>
      <c r="M194" s="190"/>
      <c r="N194" s="180">
        <v>13</v>
      </c>
      <c r="O194" s="193"/>
      <c r="P194" s="190"/>
      <c r="Q194" s="180">
        <v>20</v>
      </c>
      <c r="R194" s="193"/>
      <c r="S194" s="190"/>
      <c r="T194" s="6">
        <v>105.2632</v>
      </c>
      <c r="U194" s="74">
        <f>+mensuales!H522+mensuales!H604+mensuales!H686</f>
        <v>6</v>
      </c>
      <c r="V194" s="114">
        <f>+H194-U194</f>
        <v>0</v>
      </c>
      <c r="W194" s="74">
        <f>+mensuales!K522+mensuales!K604+mensuales!K686</f>
        <v>10</v>
      </c>
      <c r="X194" s="114">
        <f>+K194-W194</f>
        <v>0</v>
      </c>
      <c r="Y194" s="73">
        <f>+mensuales!N686</f>
        <v>13</v>
      </c>
      <c r="Z194" s="114">
        <f>+N194-Y194</f>
        <v>0</v>
      </c>
      <c r="AA194" s="74">
        <f>+mensuales!Q686</f>
        <v>20</v>
      </c>
      <c r="AB194" s="114">
        <f>+Q194-AA194</f>
        <v>0</v>
      </c>
      <c r="AC194" s="68">
        <f>+Q194/F194</f>
        <v>1.0526315789473684</v>
      </c>
      <c r="AD194" s="68">
        <f>(T194/100)</f>
        <v>1.052632</v>
      </c>
      <c r="AE194" s="114">
        <f>+AC194-AD194</f>
        <v>-4.2105263164948781E-7</v>
      </c>
    </row>
    <row r="195" spans="1:31" ht="15.75" thickBot="1" x14ac:dyDescent="0.3">
      <c r="A195" s="148" t="s">
        <v>32</v>
      </c>
      <c r="B195" s="241"/>
      <c r="C195" s="241"/>
      <c r="D195" s="241"/>
      <c r="E195" s="242"/>
      <c r="F195" s="151"/>
      <c r="G195" s="149"/>
      <c r="H195" s="149"/>
      <c r="I195" s="149"/>
      <c r="J195" s="149"/>
      <c r="K195" s="149"/>
      <c r="L195" s="149"/>
      <c r="M195" s="150"/>
      <c r="N195" s="151"/>
      <c r="O195" s="149"/>
      <c r="P195" s="149"/>
      <c r="Q195" s="149"/>
      <c r="R195" s="149"/>
      <c r="S195" s="149"/>
      <c r="T195" s="150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</row>
    <row r="196" spans="1:31" ht="15.75" thickBot="1" x14ac:dyDescent="0.3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</row>
    <row r="197" spans="1:31" ht="15.75" thickBot="1" x14ac:dyDescent="0.3">
      <c r="A197" s="162" t="s">
        <v>33</v>
      </c>
      <c r="B197" s="145"/>
      <c r="C197" s="145"/>
      <c r="D197" s="145"/>
      <c r="E197" s="145"/>
      <c r="F197" s="162" t="s">
        <v>34</v>
      </c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</row>
    <row r="198" spans="1:31" ht="15.75" thickBot="1" x14ac:dyDescent="0.3">
      <c r="A198" s="145"/>
      <c r="B198" s="145"/>
      <c r="C198" s="145"/>
      <c r="D198" s="145"/>
      <c r="E198" s="145"/>
      <c r="F198" s="162" t="s">
        <v>20</v>
      </c>
      <c r="G198" s="145"/>
      <c r="H198" s="162" t="s">
        <v>80</v>
      </c>
      <c r="I198" s="145"/>
      <c r="J198" s="145"/>
      <c r="K198" s="145"/>
      <c r="L198" s="145"/>
      <c r="M198" s="145"/>
      <c r="N198" s="162" t="s">
        <v>81</v>
      </c>
      <c r="O198" s="145"/>
      <c r="P198" s="145"/>
      <c r="Q198" s="145"/>
      <c r="R198" s="145"/>
      <c r="S198" s="145"/>
      <c r="T198" s="145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</row>
    <row r="199" spans="1:31" ht="15.75" thickBot="1" x14ac:dyDescent="0.3">
      <c r="A199" s="145"/>
      <c r="B199" s="145"/>
      <c r="C199" s="145"/>
      <c r="D199" s="145"/>
      <c r="E199" s="145"/>
      <c r="F199" s="145"/>
      <c r="G199" s="145"/>
      <c r="H199" s="162" t="s">
        <v>20</v>
      </c>
      <c r="I199" s="145"/>
      <c r="J199" s="145"/>
      <c r="K199" s="162" t="s">
        <v>35</v>
      </c>
      <c r="L199" s="145"/>
      <c r="M199" s="145"/>
      <c r="N199" s="162" t="s">
        <v>20</v>
      </c>
      <c r="O199" s="145"/>
      <c r="P199" s="145"/>
      <c r="Q199" s="162" t="s">
        <v>35</v>
      </c>
      <c r="R199" s="145"/>
      <c r="S199" s="145"/>
      <c r="T199" s="239" t="s">
        <v>22</v>
      </c>
      <c r="U199" s="264" t="s">
        <v>125</v>
      </c>
      <c r="V199" s="265"/>
      <c r="W199" s="264" t="s">
        <v>129</v>
      </c>
      <c r="X199" s="265"/>
      <c r="Y199" s="266" t="s">
        <v>127</v>
      </c>
      <c r="Z199" s="267"/>
      <c r="AA199" s="266" t="s">
        <v>130</v>
      </c>
      <c r="AB199" s="267"/>
      <c r="AC199" s="264" t="s">
        <v>122</v>
      </c>
      <c r="AD199" s="265"/>
      <c r="AE199" s="112"/>
    </row>
    <row r="200" spans="1:31" ht="15.75" thickBot="1" x14ac:dyDescent="0.3">
      <c r="A200" s="145"/>
      <c r="B200" s="145"/>
      <c r="C200" s="145"/>
      <c r="D200" s="145"/>
      <c r="E200" s="145"/>
      <c r="F200" s="145"/>
      <c r="G200" s="145"/>
      <c r="H200" s="55" t="s">
        <v>36</v>
      </c>
      <c r="I200" s="55" t="s">
        <v>37</v>
      </c>
      <c r="J200" s="55" t="s">
        <v>38</v>
      </c>
      <c r="K200" s="55" t="s">
        <v>36</v>
      </c>
      <c r="L200" s="55" t="s">
        <v>37</v>
      </c>
      <c r="M200" s="55" t="s">
        <v>38</v>
      </c>
      <c r="N200" s="55" t="s">
        <v>36</v>
      </c>
      <c r="O200" s="55" t="s">
        <v>37</v>
      </c>
      <c r="P200" s="55" t="s">
        <v>38</v>
      </c>
      <c r="Q200" s="55" t="s">
        <v>36</v>
      </c>
      <c r="R200" s="55" t="s">
        <v>37</v>
      </c>
      <c r="S200" s="55" t="s">
        <v>38</v>
      </c>
      <c r="T200" s="240"/>
      <c r="U200" s="264"/>
      <c r="V200" s="265"/>
      <c r="W200" s="264"/>
      <c r="X200" s="265"/>
      <c r="Y200" s="266"/>
      <c r="Z200" s="267"/>
      <c r="AA200" s="266"/>
      <c r="AB200" s="267"/>
      <c r="AC200" s="264"/>
      <c r="AD200" s="265"/>
      <c r="AE200" s="112"/>
    </row>
    <row r="201" spans="1:31" ht="15.75" thickBot="1" x14ac:dyDescent="0.3">
      <c r="A201" s="165" t="s">
        <v>39</v>
      </c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50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</row>
    <row r="202" spans="1:31" ht="15.75" thickBot="1" x14ac:dyDescent="0.3">
      <c r="A202" s="166" t="s">
        <v>23</v>
      </c>
      <c r="B202" s="137"/>
      <c r="C202" s="137"/>
      <c r="D202" s="137"/>
      <c r="E202" s="167"/>
      <c r="F202" s="168"/>
      <c r="G202" s="167"/>
      <c r="H202" s="169"/>
      <c r="I202" s="170"/>
      <c r="J202" s="170"/>
      <c r="K202" s="170"/>
      <c r="L202" s="170"/>
      <c r="M202" s="171"/>
      <c r="N202" s="169"/>
      <c r="O202" s="170"/>
      <c r="P202" s="170"/>
      <c r="Q202" s="170"/>
      <c r="R202" s="170"/>
      <c r="S202" s="171"/>
      <c r="T202" s="17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</row>
    <row r="203" spans="1:31" x14ac:dyDescent="0.25">
      <c r="A203" s="173" t="s">
        <v>92</v>
      </c>
      <c r="B203" s="137"/>
      <c r="C203" s="137"/>
      <c r="D203" s="137"/>
      <c r="E203" s="167"/>
      <c r="F203" s="174">
        <v>180500</v>
      </c>
      <c r="G203" s="175"/>
      <c r="H203" s="49">
        <v>57000</v>
      </c>
      <c r="I203" s="10">
        <v>0</v>
      </c>
      <c r="J203" s="27">
        <v>0</v>
      </c>
      <c r="K203" s="49">
        <v>26533.77</v>
      </c>
      <c r="L203" s="10">
        <v>0</v>
      </c>
      <c r="M203" s="10">
        <v>0</v>
      </c>
      <c r="N203" s="98">
        <v>123500</v>
      </c>
      <c r="O203" s="10">
        <v>0</v>
      </c>
      <c r="P203" s="10">
        <v>0</v>
      </c>
      <c r="Q203" s="10">
        <v>80130.87</v>
      </c>
      <c r="R203" s="10">
        <v>0</v>
      </c>
      <c r="S203" s="30">
        <v>0</v>
      </c>
      <c r="T203" s="10">
        <v>44.393830000000001</v>
      </c>
      <c r="U203" s="73">
        <f>+mensuales!H531+mensuales!H613+mensuales!H695</f>
        <v>57000</v>
      </c>
      <c r="V203" s="73">
        <f>+H203-U203</f>
        <v>0</v>
      </c>
      <c r="W203" s="73">
        <f>+mensuales!K531+mensuales!K613+mensuales!K695</f>
        <v>26533.77</v>
      </c>
      <c r="X203" s="73">
        <f>+K203-W203</f>
        <v>0</v>
      </c>
      <c r="Y203" s="114">
        <f>+mensuales!N695</f>
        <v>123500</v>
      </c>
      <c r="Z203" s="73">
        <f>+N203-Y203</f>
        <v>0</v>
      </c>
      <c r="AA203" s="73">
        <f>+mensuales!Q695</f>
        <v>80130.87</v>
      </c>
      <c r="AB203" s="73">
        <f>+Q203-AA203</f>
        <v>0</v>
      </c>
      <c r="AC203" s="68">
        <f>+AA203/F203</f>
        <v>0.44393833795013848</v>
      </c>
      <c r="AD203" s="120">
        <f>(T203/100)</f>
        <v>0.44393830000000001</v>
      </c>
      <c r="AE203" s="113">
        <f>+AC203-AD203</f>
        <v>3.7950138476183781E-8</v>
      </c>
    </row>
    <row r="204" spans="1:31" x14ac:dyDescent="0.25">
      <c r="A204" s="157" t="s">
        <v>40</v>
      </c>
      <c r="B204" s="153"/>
      <c r="C204" s="153"/>
      <c r="D204" s="153"/>
      <c r="E204" s="154"/>
      <c r="F204" s="155">
        <v>15100</v>
      </c>
      <c r="G204" s="156"/>
      <c r="H204" s="50"/>
      <c r="I204" s="22">
        <v>0</v>
      </c>
      <c r="J204" s="28">
        <v>0</v>
      </c>
      <c r="K204" s="50"/>
      <c r="L204" s="22">
        <v>0</v>
      </c>
      <c r="M204" s="22">
        <v>0</v>
      </c>
      <c r="N204" s="103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73">
        <f>+mensuales!H532+mensuales!H614+mensuales!H696</f>
        <v>0</v>
      </c>
      <c r="V204" s="73">
        <f t="shared" ref="V204:V215" si="16">+H204-U204</f>
        <v>0</v>
      </c>
      <c r="W204" s="73">
        <f>+mensuales!K532+mensuales!K614+mensuales!K696</f>
        <v>0</v>
      </c>
      <c r="X204" s="73">
        <f t="shared" ref="X204:X215" si="17">+K204-W204</f>
        <v>0</v>
      </c>
      <c r="Y204" s="114">
        <f>+mensuales!N696</f>
        <v>0</v>
      </c>
      <c r="Z204" s="73">
        <f t="shared" ref="Z204:Z215" si="18">+N204-Y204</f>
        <v>0</v>
      </c>
      <c r="AA204" s="73">
        <f>+mensuales!Q696</f>
        <v>0</v>
      </c>
      <c r="AB204" s="73">
        <f t="shared" ref="AB204:AB215" si="19">+Q204-AA204</f>
        <v>0</v>
      </c>
      <c r="AC204" s="68">
        <f t="shared" ref="AC204:AC215" si="20">+AA204/F204</f>
        <v>0</v>
      </c>
      <c r="AD204" s="120">
        <f t="shared" ref="AD204:AD215" si="21">(T204/100)</f>
        <v>0</v>
      </c>
      <c r="AE204" s="113">
        <f t="shared" ref="AE204:AE215" si="22">+AC204-AD204</f>
        <v>0</v>
      </c>
    </row>
    <row r="205" spans="1:31" x14ac:dyDescent="0.25">
      <c r="A205" s="152" t="s">
        <v>43</v>
      </c>
      <c r="B205" s="153"/>
      <c r="C205" s="153"/>
      <c r="D205" s="153"/>
      <c r="E205" s="154"/>
      <c r="F205" s="155">
        <v>50000</v>
      </c>
      <c r="G205" s="156"/>
      <c r="H205" s="50"/>
      <c r="I205" s="6">
        <v>0</v>
      </c>
      <c r="J205" s="28">
        <v>0</v>
      </c>
      <c r="K205" s="50"/>
      <c r="L205" s="6">
        <v>0</v>
      </c>
      <c r="M205" s="6">
        <v>0</v>
      </c>
      <c r="N205" s="97">
        <v>0</v>
      </c>
      <c r="O205" s="6">
        <v>0</v>
      </c>
      <c r="P205" s="6">
        <v>0</v>
      </c>
      <c r="Q205" s="6">
        <v>0</v>
      </c>
      <c r="R205" s="6">
        <v>0</v>
      </c>
      <c r="S205" s="22">
        <v>0</v>
      </c>
      <c r="T205" s="6">
        <v>0</v>
      </c>
      <c r="U205" s="73">
        <f>+mensuales!H533+mensuales!H615+mensuales!H697</f>
        <v>0</v>
      </c>
      <c r="V205" s="73">
        <f t="shared" si="16"/>
        <v>0</v>
      </c>
      <c r="W205" s="73">
        <f>+mensuales!K533+mensuales!K615+mensuales!K697</f>
        <v>0</v>
      </c>
      <c r="X205" s="73">
        <f t="shared" si="17"/>
        <v>0</v>
      </c>
      <c r="Y205" s="114">
        <f>+mensuales!N697</f>
        <v>0</v>
      </c>
      <c r="Z205" s="73">
        <f t="shared" si="18"/>
        <v>0</v>
      </c>
      <c r="AA205" s="73">
        <f>+mensuales!Q697</f>
        <v>0</v>
      </c>
      <c r="AB205" s="73">
        <f t="shared" si="19"/>
        <v>0</v>
      </c>
      <c r="AC205" s="68">
        <f t="shared" si="20"/>
        <v>0</v>
      </c>
      <c r="AD205" s="120">
        <f t="shared" si="21"/>
        <v>0</v>
      </c>
      <c r="AE205" s="113">
        <f t="shared" si="22"/>
        <v>0</v>
      </c>
    </row>
    <row r="206" spans="1:31" x14ac:dyDescent="0.25">
      <c r="A206" s="152" t="s">
        <v>42</v>
      </c>
      <c r="B206" s="153"/>
      <c r="C206" s="153"/>
      <c r="D206" s="153"/>
      <c r="E206" s="154"/>
      <c r="F206" s="155">
        <v>144660</v>
      </c>
      <c r="G206" s="156"/>
      <c r="H206" s="50">
        <v>37260</v>
      </c>
      <c r="I206" s="6">
        <v>0</v>
      </c>
      <c r="J206" s="28">
        <v>0</v>
      </c>
      <c r="K206" s="50">
        <v>60843</v>
      </c>
      <c r="L206" s="6">
        <v>0</v>
      </c>
      <c r="M206" s="6">
        <v>0</v>
      </c>
      <c r="N206" s="97">
        <v>88860</v>
      </c>
      <c r="O206" s="6">
        <v>0</v>
      </c>
      <c r="P206" s="6">
        <v>0</v>
      </c>
      <c r="Q206" s="6">
        <v>63843</v>
      </c>
      <c r="R206" s="6">
        <v>0</v>
      </c>
      <c r="S206" s="22">
        <v>0</v>
      </c>
      <c r="T206" s="6">
        <v>44.133139999999997</v>
      </c>
      <c r="U206" s="73">
        <f>+mensuales!H534+mensuales!H616+mensuales!H698</f>
        <v>37260</v>
      </c>
      <c r="V206" s="73">
        <f t="shared" si="16"/>
        <v>0</v>
      </c>
      <c r="W206" s="73">
        <f>+mensuales!K534+mensuales!K616+mensuales!K698</f>
        <v>60843</v>
      </c>
      <c r="X206" s="73">
        <f t="shared" si="17"/>
        <v>0</v>
      </c>
      <c r="Y206" s="114">
        <f>+mensuales!N698</f>
        <v>88860</v>
      </c>
      <c r="Z206" s="73">
        <f t="shared" si="18"/>
        <v>0</v>
      </c>
      <c r="AA206" s="73">
        <f>+mensuales!Q698</f>
        <v>63843</v>
      </c>
      <c r="AB206" s="73">
        <f t="shared" si="19"/>
        <v>0</v>
      </c>
      <c r="AC206" s="68">
        <f t="shared" si="20"/>
        <v>0.44133139776026548</v>
      </c>
      <c r="AD206" s="120">
        <f t="shared" si="21"/>
        <v>0.44133139999999998</v>
      </c>
      <c r="AE206" s="113">
        <f t="shared" si="22"/>
        <v>-2.2397345089686382E-9</v>
      </c>
    </row>
    <row r="207" spans="1:31" x14ac:dyDescent="0.25">
      <c r="A207" s="157" t="s">
        <v>93</v>
      </c>
      <c r="B207" s="153"/>
      <c r="C207" s="153"/>
      <c r="D207" s="153"/>
      <c r="E207" s="154"/>
      <c r="F207" s="155">
        <v>10000</v>
      </c>
      <c r="G207" s="156"/>
      <c r="H207" s="50"/>
      <c r="I207" s="6">
        <v>0</v>
      </c>
      <c r="J207" s="28">
        <v>0</v>
      </c>
      <c r="K207" s="50"/>
      <c r="L207" s="6">
        <v>0</v>
      </c>
      <c r="M207" s="6">
        <v>0</v>
      </c>
      <c r="N207" s="97">
        <v>0</v>
      </c>
      <c r="O207" s="6">
        <v>0</v>
      </c>
      <c r="P207" s="6">
        <v>0</v>
      </c>
      <c r="Q207" s="6">
        <v>0</v>
      </c>
      <c r="R207" s="6">
        <v>0</v>
      </c>
      <c r="S207" s="22">
        <v>0</v>
      </c>
      <c r="T207" s="6">
        <v>0</v>
      </c>
      <c r="U207" s="73">
        <f>+mensuales!H535+mensuales!H617+mensuales!H699</f>
        <v>0</v>
      </c>
      <c r="V207" s="73">
        <f t="shared" si="16"/>
        <v>0</v>
      </c>
      <c r="W207" s="73">
        <f>+mensuales!K535+mensuales!K617+mensuales!K699</f>
        <v>0</v>
      </c>
      <c r="X207" s="73">
        <f t="shared" si="17"/>
        <v>0</v>
      </c>
      <c r="Y207" s="114">
        <f>+mensuales!N699</f>
        <v>0</v>
      </c>
      <c r="Z207" s="73">
        <f t="shared" si="18"/>
        <v>0</v>
      </c>
      <c r="AA207" s="73">
        <f>+mensuales!Q699</f>
        <v>0</v>
      </c>
      <c r="AB207" s="73">
        <f t="shared" si="19"/>
        <v>0</v>
      </c>
      <c r="AC207" s="68">
        <f t="shared" si="20"/>
        <v>0</v>
      </c>
      <c r="AD207" s="120">
        <f t="shared" si="21"/>
        <v>0</v>
      </c>
      <c r="AE207" s="113">
        <f t="shared" si="22"/>
        <v>0</v>
      </c>
    </row>
    <row r="208" spans="1:31" x14ac:dyDescent="0.25">
      <c r="A208" s="152" t="s">
        <v>94</v>
      </c>
      <c r="B208" s="153"/>
      <c r="C208" s="153"/>
      <c r="D208" s="153"/>
      <c r="E208" s="154"/>
      <c r="F208" s="155">
        <v>2000</v>
      </c>
      <c r="G208" s="156"/>
      <c r="H208" s="50"/>
      <c r="I208" s="6">
        <v>0</v>
      </c>
      <c r="J208" s="28">
        <v>0</v>
      </c>
      <c r="K208" s="50"/>
      <c r="L208" s="6">
        <v>0</v>
      </c>
      <c r="M208" s="6">
        <v>0</v>
      </c>
      <c r="N208" s="97">
        <v>0</v>
      </c>
      <c r="O208" s="6">
        <v>0</v>
      </c>
      <c r="P208" s="6">
        <v>0</v>
      </c>
      <c r="Q208" s="6">
        <v>0</v>
      </c>
      <c r="R208" s="6">
        <v>0</v>
      </c>
      <c r="S208" s="22">
        <v>0</v>
      </c>
      <c r="T208" s="6">
        <v>0</v>
      </c>
      <c r="U208" s="73">
        <f>+mensuales!H536+mensuales!H618+mensuales!H700</f>
        <v>0</v>
      </c>
      <c r="V208" s="73">
        <f t="shared" si="16"/>
        <v>0</v>
      </c>
      <c r="W208" s="73">
        <f>+mensuales!K536+mensuales!K618+mensuales!K700</f>
        <v>0</v>
      </c>
      <c r="X208" s="73">
        <f t="shared" si="17"/>
        <v>0</v>
      </c>
      <c r="Y208" s="114">
        <f>+mensuales!N700</f>
        <v>0</v>
      </c>
      <c r="Z208" s="73">
        <f t="shared" si="18"/>
        <v>0</v>
      </c>
      <c r="AA208" s="73">
        <f>+mensuales!Q700</f>
        <v>0</v>
      </c>
      <c r="AB208" s="73">
        <f t="shared" si="19"/>
        <v>0</v>
      </c>
      <c r="AC208" s="68">
        <f t="shared" si="20"/>
        <v>0</v>
      </c>
      <c r="AD208" s="120">
        <f t="shared" si="21"/>
        <v>0</v>
      </c>
      <c r="AE208" s="113">
        <f t="shared" si="22"/>
        <v>0</v>
      </c>
    </row>
    <row r="209" spans="1:31" x14ac:dyDescent="0.25">
      <c r="A209" s="152" t="s">
        <v>95</v>
      </c>
      <c r="B209" s="153"/>
      <c r="C209" s="153"/>
      <c r="D209" s="153"/>
      <c r="E209" s="154"/>
      <c r="F209" s="155">
        <v>1500</v>
      </c>
      <c r="G209" s="156"/>
      <c r="H209" s="50"/>
      <c r="I209" s="6">
        <v>0</v>
      </c>
      <c r="J209" s="28">
        <v>0</v>
      </c>
      <c r="K209" s="50"/>
      <c r="L209" s="6">
        <v>0</v>
      </c>
      <c r="M209" s="6">
        <v>0</v>
      </c>
      <c r="N209" s="97">
        <v>0</v>
      </c>
      <c r="O209" s="6">
        <v>0</v>
      </c>
      <c r="P209" s="6">
        <v>0</v>
      </c>
      <c r="Q209" s="6">
        <v>0</v>
      </c>
      <c r="R209" s="6">
        <v>0</v>
      </c>
      <c r="S209" s="22">
        <v>0</v>
      </c>
      <c r="T209" s="6">
        <v>0</v>
      </c>
      <c r="U209" s="73">
        <f>+mensuales!H537+mensuales!H619+mensuales!H701</f>
        <v>0</v>
      </c>
      <c r="V209" s="73">
        <f t="shared" si="16"/>
        <v>0</v>
      </c>
      <c r="W209" s="73">
        <f>+mensuales!K537+mensuales!K619+mensuales!K701</f>
        <v>0</v>
      </c>
      <c r="X209" s="73">
        <f t="shared" si="17"/>
        <v>0</v>
      </c>
      <c r="Y209" s="114">
        <f>+mensuales!N701</f>
        <v>0</v>
      </c>
      <c r="Z209" s="73">
        <f t="shared" si="18"/>
        <v>0</v>
      </c>
      <c r="AA209" s="73">
        <f>+mensuales!Q701</f>
        <v>0</v>
      </c>
      <c r="AB209" s="73">
        <f t="shared" si="19"/>
        <v>0</v>
      </c>
      <c r="AC209" s="68">
        <f t="shared" si="20"/>
        <v>0</v>
      </c>
      <c r="AD209" s="120">
        <f t="shared" si="21"/>
        <v>0</v>
      </c>
      <c r="AE209" s="113">
        <f t="shared" si="22"/>
        <v>0</v>
      </c>
    </row>
    <row r="210" spans="1:31" x14ac:dyDescent="0.25">
      <c r="A210" s="152" t="s">
        <v>96</v>
      </c>
      <c r="B210" s="153"/>
      <c r="C210" s="153"/>
      <c r="D210" s="153"/>
      <c r="E210" s="154"/>
      <c r="F210" s="155">
        <v>10000</v>
      </c>
      <c r="G210" s="156"/>
      <c r="H210" s="50">
        <v>0</v>
      </c>
      <c r="I210" s="6">
        <v>0</v>
      </c>
      <c r="J210" s="28">
        <v>0</v>
      </c>
      <c r="K210" s="50">
        <v>1080</v>
      </c>
      <c r="L210" s="6">
        <v>0</v>
      </c>
      <c r="M210" s="6">
        <v>0</v>
      </c>
      <c r="N210" s="97">
        <v>0</v>
      </c>
      <c r="O210" s="6">
        <v>0</v>
      </c>
      <c r="P210" s="6">
        <v>0</v>
      </c>
      <c r="Q210" s="6">
        <v>1080</v>
      </c>
      <c r="R210" s="6">
        <v>0</v>
      </c>
      <c r="S210" s="22">
        <v>0</v>
      </c>
      <c r="T210" s="6">
        <v>0</v>
      </c>
      <c r="U210" s="73">
        <f>+mensuales!H538+mensuales!H620+mensuales!H702</f>
        <v>0</v>
      </c>
      <c r="V210" s="73">
        <f t="shared" si="16"/>
        <v>0</v>
      </c>
      <c r="W210" s="73">
        <f>+mensuales!K538+mensuales!K620+mensuales!K702</f>
        <v>1080</v>
      </c>
      <c r="X210" s="73">
        <f t="shared" si="17"/>
        <v>0</v>
      </c>
      <c r="Y210" s="114">
        <f>+mensuales!N702</f>
        <v>0</v>
      </c>
      <c r="Z210" s="73">
        <f t="shared" si="18"/>
        <v>0</v>
      </c>
      <c r="AA210" s="73">
        <f>+mensuales!Q702</f>
        <v>1080</v>
      </c>
      <c r="AB210" s="73">
        <f t="shared" si="19"/>
        <v>0</v>
      </c>
      <c r="AC210" s="68">
        <f t="shared" si="20"/>
        <v>0.108</v>
      </c>
      <c r="AD210" s="120">
        <f t="shared" si="21"/>
        <v>0</v>
      </c>
      <c r="AE210" s="113">
        <f t="shared" si="22"/>
        <v>0.108</v>
      </c>
    </row>
    <row r="211" spans="1:31" x14ac:dyDescent="0.25">
      <c r="A211" s="152" t="s">
        <v>88</v>
      </c>
      <c r="B211" s="153"/>
      <c r="C211" s="153"/>
      <c r="D211" s="153"/>
      <c r="E211" s="154"/>
      <c r="F211" s="155">
        <v>23000</v>
      </c>
      <c r="G211" s="156"/>
      <c r="H211" s="50">
        <v>0</v>
      </c>
      <c r="I211" s="6">
        <v>0</v>
      </c>
      <c r="J211" s="28">
        <v>0</v>
      </c>
      <c r="K211" s="50">
        <v>10236.81</v>
      </c>
      <c r="L211" s="6">
        <v>0</v>
      </c>
      <c r="M211" s="6">
        <v>0</v>
      </c>
      <c r="N211" s="97">
        <v>0</v>
      </c>
      <c r="O211" s="6">
        <v>0</v>
      </c>
      <c r="P211" s="6">
        <v>0</v>
      </c>
      <c r="Q211" s="6">
        <v>10236.81</v>
      </c>
      <c r="R211" s="6">
        <v>0</v>
      </c>
      <c r="S211" s="22">
        <v>0</v>
      </c>
      <c r="T211" s="6">
        <v>44.507869999999997</v>
      </c>
      <c r="U211" s="73">
        <f>+mensuales!H539+mensuales!H621+mensuales!H703</f>
        <v>0</v>
      </c>
      <c r="V211" s="73">
        <f t="shared" si="16"/>
        <v>0</v>
      </c>
      <c r="W211" s="73">
        <f>+mensuales!K539+mensuales!K621+mensuales!K703</f>
        <v>10236.81</v>
      </c>
      <c r="X211" s="73">
        <f t="shared" si="17"/>
        <v>0</v>
      </c>
      <c r="Y211" s="114">
        <f>+mensuales!N703</f>
        <v>0</v>
      </c>
      <c r="Z211" s="73">
        <f t="shared" si="18"/>
        <v>0</v>
      </c>
      <c r="AA211" s="73">
        <f>+mensuales!Q703</f>
        <v>10236.81</v>
      </c>
      <c r="AB211" s="73">
        <f t="shared" si="19"/>
        <v>0</v>
      </c>
      <c r="AC211" s="68">
        <f t="shared" si="20"/>
        <v>0.44507869565217389</v>
      </c>
      <c r="AD211" s="120">
        <f t="shared" si="21"/>
        <v>0.44507869999999999</v>
      </c>
      <c r="AE211" s="113">
        <f t="shared" si="22"/>
        <v>-4.3478260991491879E-9</v>
      </c>
    </row>
    <row r="212" spans="1:31" x14ac:dyDescent="0.25">
      <c r="A212" s="152" t="s">
        <v>97</v>
      </c>
      <c r="B212" s="153"/>
      <c r="C212" s="153"/>
      <c r="D212" s="153"/>
      <c r="E212" s="154"/>
      <c r="F212" s="155">
        <v>7000</v>
      </c>
      <c r="G212" s="156"/>
      <c r="H212" s="50">
        <v>0</v>
      </c>
      <c r="I212" s="6">
        <v>0</v>
      </c>
      <c r="J212" s="28">
        <v>0</v>
      </c>
      <c r="K212" s="50">
        <v>6492</v>
      </c>
      <c r="L212" s="6">
        <v>0</v>
      </c>
      <c r="M212" s="6">
        <v>0</v>
      </c>
      <c r="N212" s="97">
        <v>7000</v>
      </c>
      <c r="O212" s="6">
        <v>0</v>
      </c>
      <c r="P212" s="6">
        <v>0</v>
      </c>
      <c r="Q212" s="6">
        <v>6492</v>
      </c>
      <c r="R212" s="6">
        <v>0</v>
      </c>
      <c r="S212" s="22">
        <v>0</v>
      </c>
      <c r="T212" s="6">
        <v>92.742859999999993</v>
      </c>
      <c r="U212" s="73">
        <f>+mensuales!H540+mensuales!H622+mensuales!H704</f>
        <v>0</v>
      </c>
      <c r="V212" s="73">
        <f t="shared" si="16"/>
        <v>0</v>
      </c>
      <c r="W212" s="73">
        <f>+mensuales!K540+mensuales!K622+mensuales!K704</f>
        <v>6492</v>
      </c>
      <c r="X212" s="73">
        <f t="shared" si="17"/>
        <v>0</v>
      </c>
      <c r="Y212" s="114">
        <f>+mensuales!N704</f>
        <v>7000</v>
      </c>
      <c r="Z212" s="73">
        <f t="shared" si="18"/>
        <v>0</v>
      </c>
      <c r="AA212" s="73">
        <f>+mensuales!Q704</f>
        <v>6492</v>
      </c>
      <c r="AB212" s="73">
        <f t="shared" si="19"/>
        <v>0</v>
      </c>
      <c r="AC212" s="68">
        <f t="shared" si="20"/>
        <v>0.92742857142857138</v>
      </c>
      <c r="AD212" s="120">
        <f t="shared" si="21"/>
        <v>0.92742859999999994</v>
      </c>
      <c r="AE212" s="113">
        <f t="shared" si="22"/>
        <v>-2.8571428556389833E-8</v>
      </c>
    </row>
    <row r="213" spans="1:31" x14ac:dyDescent="0.25">
      <c r="A213" s="152" t="s">
        <v>98</v>
      </c>
      <c r="B213" s="153"/>
      <c r="C213" s="153"/>
      <c r="D213" s="153"/>
      <c r="E213" s="154"/>
      <c r="F213" s="155">
        <v>49990</v>
      </c>
      <c r="G213" s="156"/>
      <c r="H213" s="50">
        <v>7500</v>
      </c>
      <c r="I213" s="6">
        <v>0</v>
      </c>
      <c r="J213" s="28">
        <v>0</v>
      </c>
      <c r="K213" s="50">
        <v>7008</v>
      </c>
      <c r="L213" s="6">
        <v>0</v>
      </c>
      <c r="M213" s="6">
        <v>0</v>
      </c>
      <c r="N213" s="97">
        <v>19500</v>
      </c>
      <c r="O213" s="6">
        <v>0</v>
      </c>
      <c r="P213" s="6">
        <v>0</v>
      </c>
      <c r="Q213" s="6">
        <v>9058.31</v>
      </c>
      <c r="R213" s="6">
        <v>0</v>
      </c>
      <c r="S213" s="22">
        <v>0</v>
      </c>
      <c r="T213" s="6">
        <v>18.120239999999999</v>
      </c>
      <c r="U213" s="73">
        <f>+mensuales!H541+mensuales!H623+mensuales!H705</f>
        <v>7500</v>
      </c>
      <c r="V213" s="73">
        <f t="shared" si="16"/>
        <v>0</v>
      </c>
      <c r="W213" s="73">
        <f>+mensuales!K541+mensuales!K623+mensuales!K705</f>
        <v>7008</v>
      </c>
      <c r="X213" s="73">
        <f t="shared" si="17"/>
        <v>0</v>
      </c>
      <c r="Y213" s="114">
        <f>+mensuales!N705</f>
        <v>19500</v>
      </c>
      <c r="Z213" s="73">
        <f t="shared" si="18"/>
        <v>0</v>
      </c>
      <c r="AA213" s="73">
        <f>+mensuales!Q705</f>
        <v>9058.31</v>
      </c>
      <c r="AB213" s="73">
        <f t="shared" si="19"/>
        <v>0</v>
      </c>
      <c r="AC213" s="68">
        <f t="shared" si="20"/>
        <v>0.18120244048809761</v>
      </c>
      <c r="AD213" s="120">
        <f t="shared" si="21"/>
        <v>0.18120239999999999</v>
      </c>
      <c r="AE213" s="113">
        <f t="shared" si="22"/>
        <v>4.0488097624580277E-8</v>
      </c>
    </row>
    <row r="214" spans="1:31" ht="15.75" thickBot="1" x14ac:dyDescent="0.3">
      <c r="A214" s="235" t="s">
        <v>99</v>
      </c>
      <c r="B214" s="142"/>
      <c r="C214" s="142"/>
      <c r="D214" s="142"/>
      <c r="E214" s="236"/>
      <c r="F214" s="237">
        <v>6250</v>
      </c>
      <c r="G214" s="238"/>
      <c r="H214" s="51">
        <v>1250</v>
      </c>
      <c r="I214" s="8">
        <v>0</v>
      </c>
      <c r="J214" s="29">
        <v>0</v>
      </c>
      <c r="K214" s="51">
        <v>375</v>
      </c>
      <c r="L214" s="8">
        <v>0</v>
      </c>
      <c r="M214" s="8">
        <v>0</v>
      </c>
      <c r="N214" s="97">
        <v>3750</v>
      </c>
      <c r="O214" s="8">
        <v>0</v>
      </c>
      <c r="P214" s="8">
        <v>0</v>
      </c>
      <c r="Q214" s="8">
        <v>2553.9899999999998</v>
      </c>
      <c r="R214" s="8">
        <v>0</v>
      </c>
      <c r="S214" s="31">
        <v>0</v>
      </c>
      <c r="T214" s="48">
        <v>40.863840000000003</v>
      </c>
      <c r="U214" s="73">
        <f>+mensuales!H542+mensuales!H624+mensuales!H706</f>
        <v>1250</v>
      </c>
      <c r="V214" s="73">
        <f t="shared" si="16"/>
        <v>0</v>
      </c>
      <c r="W214" s="73">
        <f>+mensuales!K542+mensuales!K624+mensuales!K706</f>
        <v>375</v>
      </c>
      <c r="X214" s="73">
        <f t="shared" si="17"/>
        <v>0</v>
      </c>
      <c r="Y214" s="114">
        <f>+mensuales!N706</f>
        <v>3750</v>
      </c>
      <c r="Z214" s="73">
        <f t="shared" si="18"/>
        <v>0</v>
      </c>
      <c r="AA214" s="73">
        <f>+mensuales!Q706</f>
        <v>2553.9899999999998</v>
      </c>
      <c r="AB214" s="73">
        <f t="shared" si="19"/>
        <v>0</v>
      </c>
      <c r="AC214" s="68">
        <f t="shared" si="20"/>
        <v>0.40863839999999996</v>
      </c>
      <c r="AD214" s="120">
        <f t="shared" si="21"/>
        <v>0.40863840000000001</v>
      </c>
      <c r="AE214" s="113">
        <f t="shared" si="22"/>
        <v>0</v>
      </c>
    </row>
    <row r="215" spans="1:31" ht="15.75" thickBot="1" x14ac:dyDescent="0.3">
      <c r="A215" s="158" t="s">
        <v>32</v>
      </c>
      <c r="B215" s="159"/>
      <c r="C215" s="159"/>
      <c r="D215" s="159"/>
      <c r="E215" s="160"/>
      <c r="F215" s="161">
        <f>SUM(F203:G214)</f>
        <v>500000</v>
      </c>
      <c r="G215" s="150"/>
      <c r="H215" s="11">
        <f t="shared" ref="H215:Q215" si="23">SUM(H203:H214)</f>
        <v>103010</v>
      </c>
      <c r="I215" s="12">
        <f t="shared" si="23"/>
        <v>0</v>
      </c>
      <c r="J215" s="12">
        <f t="shared" si="23"/>
        <v>0</v>
      </c>
      <c r="K215" s="12">
        <f t="shared" si="23"/>
        <v>112568.58</v>
      </c>
      <c r="L215" s="12">
        <f t="shared" si="23"/>
        <v>0</v>
      </c>
      <c r="M215" s="12">
        <f t="shared" si="23"/>
        <v>0</v>
      </c>
      <c r="N215" s="104">
        <f>SUM(N203:N214)</f>
        <v>242610</v>
      </c>
      <c r="O215" s="12">
        <f t="shared" si="23"/>
        <v>0</v>
      </c>
      <c r="P215" s="12">
        <f t="shared" si="23"/>
        <v>0</v>
      </c>
      <c r="Q215" s="12">
        <f t="shared" si="23"/>
        <v>173394.97999999998</v>
      </c>
      <c r="R215" s="46">
        <v>0</v>
      </c>
      <c r="S215" s="32">
        <v>0</v>
      </c>
      <c r="T215" s="121"/>
      <c r="U215" s="73">
        <f>+mensuales!H543+mensuales!H625+mensuales!H707</f>
        <v>103010</v>
      </c>
      <c r="V215" s="73">
        <f t="shared" si="16"/>
        <v>0</v>
      </c>
      <c r="W215" s="73">
        <f>+mensuales!K543+mensuales!K625+mensuales!K707</f>
        <v>112568.58</v>
      </c>
      <c r="X215" s="73">
        <f t="shared" si="17"/>
        <v>0</v>
      </c>
      <c r="Y215" s="114">
        <f>+mensuales!N707</f>
        <v>242610</v>
      </c>
      <c r="Z215" s="73">
        <f t="shared" si="18"/>
        <v>0</v>
      </c>
      <c r="AA215" s="73">
        <f>+mensuales!Q707</f>
        <v>173394.97999999998</v>
      </c>
      <c r="AB215" s="73">
        <f t="shared" si="19"/>
        <v>0</v>
      </c>
      <c r="AC215" s="68">
        <f t="shared" si="20"/>
        <v>0.34678995999999995</v>
      </c>
      <c r="AD215" s="120">
        <f t="shared" si="21"/>
        <v>0</v>
      </c>
      <c r="AE215" s="113">
        <f t="shared" si="22"/>
        <v>0.34678995999999995</v>
      </c>
    </row>
    <row r="216" spans="1:31" ht="15.75" thickBot="1" x14ac:dyDescent="0.3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122"/>
      <c r="AD216" s="120"/>
    </row>
    <row r="217" spans="1:31" ht="15.75" thickBot="1" x14ac:dyDescent="0.3">
      <c r="A217" s="162" t="s">
        <v>44</v>
      </c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</row>
    <row r="218" spans="1:31" ht="15.75" thickBot="1" x14ac:dyDescent="0.3">
      <c r="A218" s="145"/>
      <c r="B218" s="145"/>
      <c r="C218" s="162" t="s">
        <v>17</v>
      </c>
      <c r="D218" s="145"/>
      <c r="E218" s="145"/>
      <c r="F218" s="145"/>
      <c r="G218" s="145"/>
      <c r="H218" s="145"/>
      <c r="I218" s="162" t="s">
        <v>82</v>
      </c>
      <c r="J218" s="145"/>
      <c r="K218" s="145"/>
      <c r="L218" s="145"/>
      <c r="M218" s="145"/>
      <c r="N218" s="145"/>
      <c r="O218" s="162" t="s">
        <v>81</v>
      </c>
      <c r="P218" s="145"/>
      <c r="Q218" s="145"/>
      <c r="R218" s="145"/>
      <c r="S218" s="145"/>
      <c r="T218" s="145"/>
    </row>
    <row r="219" spans="1:31" ht="15.75" thickBot="1" x14ac:dyDescent="0.3">
      <c r="A219" s="145"/>
      <c r="B219" s="145"/>
      <c r="C219" s="162" t="s">
        <v>36</v>
      </c>
      <c r="D219" s="145"/>
      <c r="E219" s="162" t="s">
        <v>37</v>
      </c>
      <c r="F219" s="145"/>
      <c r="G219" s="162" t="s">
        <v>38</v>
      </c>
      <c r="H219" s="145"/>
      <c r="I219" s="162" t="s">
        <v>36</v>
      </c>
      <c r="J219" s="145"/>
      <c r="K219" s="162" t="s">
        <v>37</v>
      </c>
      <c r="L219" s="145"/>
      <c r="M219" s="162" t="s">
        <v>38</v>
      </c>
      <c r="N219" s="145"/>
      <c r="O219" s="162" t="s">
        <v>36</v>
      </c>
      <c r="P219" s="145"/>
      <c r="Q219" s="162" t="s">
        <v>37</v>
      </c>
      <c r="R219" s="145"/>
      <c r="S219" s="162" t="s">
        <v>38</v>
      </c>
      <c r="T219" s="145"/>
    </row>
    <row r="220" spans="1:31" ht="15.75" thickBot="1" x14ac:dyDescent="0.3">
      <c r="A220" s="144" t="s">
        <v>46</v>
      </c>
      <c r="B220" s="145"/>
      <c r="C220" s="146">
        <v>1211816</v>
      </c>
      <c r="D220" s="145"/>
      <c r="E220" s="146"/>
      <c r="F220" s="145"/>
      <c r="G220" s="146"/>
      <c r="H220" s="145"/>
      <c r="I220" s="146">
        <f>SUM(K215)</f>
        <v>112568.58</v>
      </c>
      <c r="J220" s="145"/>
      <c r="K220" s="146"/>
      <c r="L220" s="145"/>
      <c r="M220" s="146"/>
      <c r="N220" s="145"/>
      <c r="O220" s="146">
        <f>SUM(Q215)</f>
        <v>173394.97999999998</v>
      </c>
      <c r="P220" s="145"/>
      <c r="Q220" s="146"/>
      <c r="R220" s="145"/>
      <c r="S220" s="146"/>
      <c r="T220" s="145"/>
    </row>
    <row r="221" spans="1:31" ht="15.75" thickBot="1" x14ac:dyDescent="0.3">
      <c r="A221" s="144" t="s">
        <v>47</v>
      </c>
      <c r="B221" s="145"/>
      <c r="C221" s="146">
        <v>0</v>
      </c>
      <c r="D221" s="145"/>
      <c r="E221" s="146"/>
      <c r="F221" s="145"/>
      <c r="G221" s="146"/>
      <c r="H221" s="145"/>
      <c r="I221" s="146">
        <v>0</v>
      </c>
      <c r="J221" s="145"/>
      <c r="K221" s="146"/>
      <c r="L221" s="145"/>
      <c r="M221" s="146"/>
      <c r="N221" s="145"/>
      <c r="O221" s="146">
        <v>0</v>
      </c>
      <c r="P221" s="145"/>
      <c r="Q221" s="146"/>
      <c r="R221" s="145"/>
      <c r="S221" s="146"/>
      <c r="T221" s="145"/>
    </row>
    <row r="222" spans="1:31" ht="15.75" thickBot="1" x14ac:dyDescent="0.3">
      <c r="A222" s="144" t="s">
        <v>32</v>
      </c>
      <c r="B222" s="145"/>
      <c r="C222" s="146">
        <f>SUM(C220,C221)</f>
        <v>1211816</v>
      </c>
      <c r="D222" s="145"/>
      <c r="E222" s="146">
        <f>SUM(E220,E221)</f>
        <v>0</v>
      </c>
      <c r="F222" s="145"/>
      <c r="G222" s="146"/>
      <c r="H222" s="145"/>
      <c r="I222" s="146">
        <f>SUM(I220,I221)</f>
        <v>112568.58</v>
      </c>
      <c r="J222" s="145"/>
      <c r="K222" s="146">
        <f>SUM(K220,K221)</f>
        <v>0</v>
      </c>
      <c r="L222" s="145"/>
      <c r="M222" s="146"/>
      <c r="N222" s="145"/>
      <c r="O222" s="146">
        <f>SUM(O220,O221)</f>
        <v>173394.97999999998</v>
      </c>
      <c r="P222" s="145"/>
      <c r="Q222" s="146">
        <f>SUM(Q220,Q221)</f>
        <v>0</v>
      </c>
      <c r="R222" s="145"/>
      <c r="S222" s="146"/>
      <c r="T222" s="145"/>
    </row>
    <row r="223" spans="1:31" ht="15.75" thickBot="1" x14ac:dyDescent="0.3">
      <c r="A223" s="57"/>
      <c r="B223" s="57"/>
      <c r="C223" s="57"/>
      <c r="D223" s="57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</row>
    <row r="224" spans="1:31" ht="15.75" thickBot="1" x14ac:dyDescent="0.3">
      <c r="A224" s="148" t="s">
        <v>48</v>
      </c>
      <c r="B224" s="149"/>
      <c r="C224" s="149"/>
      <c r="D224" s="150"/>
      <c r="E224" s="25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</row>
    <row r="225" spans="1:20" ht="15.75" thickBot="1" x14ac:dyDescent="0.3">
      <c r="A225" s="151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50"/>
    </row>
    <row r="226" spans="1:20" x14ac:dyDescent="0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</row>
    <row r="227" spans="1:20" x14ac:dyDescent="0.25">
      <c r="A227" s="139" t="s">
        <v>49</v>
      </c>
      <c r="B227" s="140"/>
      <c r="C227" s="140"/>
      <c r="D227" s="140"/>
      <c r="E227" s="140"/>
      <c r="F227" s="140"/>
      <c r="G227" s="52"/>
      <c r="H227" s="52"/>
      <c r="I227" s="139" t="s">
        <v>50</v>
      </c>
      <c r="J227" s="140"/>
      <c r="K227" s="140"/>
      <c r="L227" s="140"/>
      <c r="M227" s="140"/>
      <c r="N227" s="140"/>
      <c r="O227" s="52"/>
      <c r="P227" s="52"/>
      <c r="Q227" s="139" t="s">
        <v>51</v>
      </c>
      <c r="R227" s="140"/>
      <c r="S227" s="140"/>
      <c r="T227" s="140"/>
    </row>
    <row r="228" spans="1:20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</row>
    <row r="229" spans="1:20" x14ac:dyDescent="0.25">
      <c r="A229" s="141"/>
      <c r="B229" s="140"/>
      <c r="C229" s="140"/>
      <c r="D229" s="140"/>
      <c r="E229" s="140"/>
      <c r="F229" s="140"/>
      <c r="G229" s="52"/>
      <c r="H229" s="52"/>
      <c r="I229" s="143"/>
      <c r="J229" s="140"/>
      <c r="K229" s="140"/>
      <c r="L229" s="140"/>
      <c r="M229" s="140"/>
      <c r="N229" s="140"/>
      <c r="O229" s="52"/>
      <c r="P229" s="52"/>
      <c r="Q229" s="143"/>
      <c r="R229" s="140"/>
      <c r="S229" s="140"/>
      <c r="T229" s="140"/>
    </row>
    <row r="230" spans="1:20" x14ac:dyDescent="0.25">
      <c r="A230" s="140"/>
      <c r="B230" s="140"/>
      <c r="C230" s="140"/>
      <c r="D230" s="140"/>
      <c r="E230" s="140"/>
      <c r="F230" s="140"/>
      <c r="G230" s="52"/>
      <c r="H230" s="52"/>
      <c r="I230" s="140"/>
      <c r="J230" s="140"/>
      <c r="K230" s="140"/>
      <c r="L230" s="140"/>
      <c r="M230" s="140"/>
      <c r="N230" s="140"/>
      <c r="O230" s="52"/>
      <c r="P230" s="52"/>
      <c r="Q230" s="140"/>
      <c r="R230" s="140"/>
      <c r="S230" s="140"/>
      <c r="T230" s="140"/>
    </row>
    <row r="231" spans="1:20" x14ac:dyDescent="0.25">
      <c r="A231" s="140"/>
      <c r="B231" s="140"/>
      <c r="C231" s="140"/>
      <c r="D231" s="140"/>
      <c r="E231" s="140"/>
      <c r="F231" s="140"/>
      <c r="G231" s="52"/>
      <c r="H231" s="52"/>
      <c r="I231" s="140"/>
      <c r="J231" s="140"/>
      <c r="K231" s="140"/>
      <c r="L231" s="140"/>
      <c r="M231" s="140"/>
      <c r="N231" s="140"/>
      <c r="O231" s="52"/>
      <c r="P231" s="52"/>
      <c r="Q231" s="140"/>
      <c r="R231" s="140"/>
      <c r="S231" s="140"/>
      <c r="T231" s="140"/>
    </row>
    <row r="232" spans="1:20" ht="15.75" thickBot="1" x14ac:dyDescent="0.3">
      <c r="A232" s="142"/>
      <c r="B232" s="142"/>
      <c r="C232" s="142"/>
      <c r="D232" s="142"/>
      <c r="E232" s="142"/>
      <c r="F232" s="142"/>
      <c r="G232" s="52"/>
      <c r="H232" s="52"/>
      <c r="I232" s="142"/>
      <c r="J232" s="142"/>
      <c r="K232" s="142"/>
      <c r="L232" s="142"/>
      <c r="M232" s="142"/>
      <c r="N232" s="142"/>
      <c r="O232" s="52"/>
      <c r="P232" s="52"/>
      <c r="Q232" s="142"/>
      <c r="R232" s="142"/>
      <c r="S232" s="142"/>
      <c r="T232" s="142"/>
    </row>
    <row r="233" spans="1:20" x14ac:dyDescent="0.25">
      <c r="A233" s="138" t="s">
        <v>103</v>
      </c>
      <c r="B233" s="137"/>
      <c r="C233" s="137"/>
      <c r="D233" s="137"/>
      <c r="E233" s="137"/>
      <c r="F233" s="137"/>
      <c r="G233" s="52"/>
      <c r="H233" s="52"/>
      <c r="I233" s="138" t="s">
        <v>57</v>
      </c>
      <c r="J233" s="137"/>
      <c r="K233" s="137"/>
      <c r="L233" s="137"/>
      <c r="M233" s="137"/>
      <c r="N233" s="137"/>
      <c r="O233" s="52"/>
      <c r="P233" s="52"/>
      <c r="Q233" s="138" t="s">
        <v>58</v>
      </c>
      <c r="R233" s="137"/>
      <c r="S233" s="137"/>
      <c r="T233" s="137"/>
    </row>
    <row r="234" spans="1:20" x14ac:dyDescent="0.25">
      <c r="A234" s="135" t="s">
        <v>41</v>
      </c>
      <c r="B234" s="135"/>
      <c r="C234" s="135"/>
      <c r="D234" s="135"/>
      <c r="E234" s="135"/>
      <c r="F234" s="135"/>
      <c r="G234" s="52"/>
      <c r="H234" s="52"/>
      <c r="I234" s="135" t="s">
        <v>59</v>
      </c>
      <c r="J234" s="135"/>
      <c r="K234" s="135"/>
      <c r="L234" s="135"/>
      <c r="M234" s="135"/>
      <c r="N234" s="135"/>
      <c r="O234" s="52"/>
      <c r="P234" s="52"/>
      <c r="Q234" s="135" t="s">
        <v>60</v>
      </c>
      <c r="R234" s="135"/>
      <c r="S234" s="135"/>
      <c r="T234" s="135"/>
    </row>
    <row r="235" spans="1:20" x14ac:dyDescent="0.25">
      <c r="A235" s="52"/>
      <c r="B235" s="52"/>
      <c r="C235" s="52"/>
      <c r="D235" s="52"/>
      <c r="E235" s="52"/>
      <c r="F235" s="52"/>
      <c r="G235" s="52"/>
      <c r="H235" s="52"/>
      <c r="I235" s="135" t="s">
        <v>61</v>
      </c>
      <c r="J235" s="135"/>
      <c r="K235" s="135"/>
      <c r="L235" s="135"/>
      <c r="M235" s="135"/>
      <c r="N235" s="135"/>
      <c r="O235" s="52"/>
      <c r="P235" s="52"/>
      <c r="Q235" s="135" t="s">
        <v>61</v>
      </c>
      <c r="R235" s="135"/>
      <c r="S235" s="135"/>
      <c r="T235" s="135"/>
    </row>
    <row r="236" spans="1:20" x14ac:dyDescent="0.25">
      <c r="A236" s="52"/>
      <c r="B236" s="52"/>
      <c r="C236" s="52"/>
      <c r="D236" s="52"/>
      <c r="E236" s="52"/>
      <c r="F236" s="52"/>
      <c r="G236" s="52"/>
      <c r="H236" s="52"/>
      <c r="I236" s="139" t="s">
        <v>52</v>
      </c>
      <c r="J236" s="140"/>
      <c r="K236" s="140"/>
      <c r="L236" s="140"/>
      <c r="M236" s="140"/>
      <c r="N236" s="140"/>
      <c r="O236" s="52"/>
      <c r="P236" s="52"/>
      <c r="Q236" s="52"/>
      <c r="R236" s="52"/>
      <c r="S236" s="52"/>
      <c r="T236" s="52"/>
    </row>
    <row r="237" spans="1:20" x14ac:dyDescent="0.25">
      <c r="A237" s="139" t="s">
        <v>53</v>
      </c>
      <c r="B237" s="140"/>
      <c r="C237" s="140"/>
      <c r="D237" s="140"/>
      <c r="E237" s="140"/>
      <c r="F237" s="140"/>
      <c r="G237" s="52"/>
      <c r="H237" s="52"/>
      <c r="I237" s="139" t="s">
        <v>54</v>
      </c>
      <c r="J237" s="140"/>
      <c r="K237" s="140"/>
      <c r="L237" s="140"/>
      <c r="M237" s="140"/>
      <c r="N237" s="140"/>
      <c r="O237" s="52"/>
      <c r="P237" s="52"/>
      <c r="Q237" s="139" t="s">
        <v>55</v>
      </c>
      <c r="R237" s="140"/>
      <c r="S237" s="140"/>
      <c r="T237" s="140"/>
    </row>
    <row r="238" spans="1:20" x14ac:dyDescent="0.25">
      <c r="A238" s="141"/>
      <c r="B238" s="140"/>
      <c r="C238" s="140"/>
      <c r="D238" s="140"/>
      <c r="E238" s="140"/>
      <c r="F238" s="140"/>
      <c r="G238" s="52"/>
      <c r="H238" s="52"/>
      <c r="I238" s="143"/>
      <c r="J238" s="140"/>
      <c r="K238" s="140"/>
      <c r="L238" s="140"/>
      <c r="M238" s="140"/>
      <c r="N238" s="140"/>
      <c r="O238" s="52"/>
      <c r="P238" s="52"/>
      <c r="Q238" s="143"/>
      <c r="R238" s="140"/>
      <c r="S238" s="140"/>
      <c r="T238" s="140"/>
    </row>
    <row r="239" spans="1:20" x14ac:dyDescent="0.25">
      <c r="A239" s="140"/>
      <c r="B239" s="140"/>
      <c r="C239" s="140"/>
      <c r="D239" s="140"/>
      <c r="E239" s="140"/>
      <c r="F239" s="140"/>
      <c r="G239" s="52"/>
      <c r="H239" s="52"/>
      <c r="I239" s="140"/>
      <c r="J239" s="140"/>
      <c r="K239" s="140"/>
      <c r="L239" s="140"/>
      <c r="M239" s="140"/>
      <c r="N239" s="140"/>
      <c r="O239" s="52"/>
      <c r="P239" s="52"/>
      <c r="Q239" s="140"/>
      <c r="R239" s="140"/>
      <c r="S239" s="140"/>
      <c r="T239" s="140"/>
    </row>
    <row r="240" spans="1:20" x14ac:dyDescent="0.25">
      <c r="A240" s="140"/>
      <c r="B240" s="140"/>
      <c r="C240" s="140"/>
      <c r="D240" s="140"/>
      <c r="E240" s="140"/>
      <c r="F240" s="140"/>
      <c r="G240" s="52"/>
      <c r="H240" s="52"/>
      <c r="I240" s="140"/>
      <c r="J240" s="140"/>
      <c r="K240" s="140"/>
      <c r="L240" s="140"/>
      <c r="M240" s="140"/>
      <c r="N240" s="140"/>
      <c r="O240" s="52"/>
      <c r="P240" s="52"/>
      <c r="Q240" s="140"/>
      <c r="R240" s="140"/>
      <c r="S240" s="140"/>
      <c r="T240" s="140"/>
    </row>
    <row r="241" spans="1:20" ht="15.75" thickBot="1" x14ac:dyDescent="0.3">
      <c r="A241" s="142"/>
      <c r="B241" s="142"/>
      <c r="C241" s="142"/>
      <c r="D241" s="142"/>
      <c r="E241" s="142"/>
      <c r="F241" s="142"/>
      <c r="G241" s="52"/>
      <c r="H241" s="52"/>
      <c r="I241" s="142"/>
      <c r="J241" s="142"/>
      <c r="K241" s="142"/>
      <c r="L241" s="142"/>
      <c r="M241" s="142"/>
      <c r="N241" s="142"/>
      <c r="O241" s="52"/>
      <c r="P241" s="52"/>
      <c r="Q241" s="142"/>
      <c r="R241" s="142"/>
      <c r="S241" s="142"/>
      <c r="T241" s="142"/>
    </row>
    <row r="242" spans="1:20" x14ac:dyDescent="0.25">
      <c r="A242" s="136" t="s">
        <v>62</v>
      </c>
      <c r="B242" s="137"/>
      <c r="C242" s="137"/>
      <c r="D242" s="137"/>
      <c r="E242" s="137"/>
      <c r="F242" s="137"/>
      <c r="G242" s="52"/>
      <c r="H242" s="52"/>
      <c r="I242" s="136" t="s">
        <v>63</v>
      </c>
      <c r="J242" s="137"/>
      <c r="K242" s="137"/>
      <c r="L242" s="137"/>
      <c r="M242" s="137"/>
      <c r="N242" s="137"/>
      <c r="O242" s="52"/>
      <c r="P242" s="52"/>
      <c r="Q242" s="136" t="s">
        <v>64</v>
      </c>
      <c r="R242" s="137"/>
      <c r="S242" s="137"/>
      <c r="T242" s="137"/>
    </row>
    <row r="243" spans="1:20" x14ac:dyDescent="0.25">
      <c r="A243" s="135" t="s">
        <v>65</v>
      </c>
      <c r="B243" s="135"/>
      <c r="C243" s="135"/>
      <c r="D243" s="135"/>
      <c r="E243" s="135"/>
      <c r="F243" s="135"/>
      <c r="G243" s="52"/>
      <c r="H243" s="52"/>
      <c r="I243" s="135" t="s">
        <v>66</v>
      </c>
      <c r="J243" s="135"/>
      <c r="K243" s="135"/>
      <c r="L243" s="135"/>
      <c r="M243" s="135"/>
      <c r="N243" s="135"/>
      <c r="O243" s="52"/>
      <c r="P243" s="52"/>
      <c r="Q243" s="135" t="s">
        <v>67</v>
      </c>
      <c r="R243" s="135"/>
      <c r="S243" s="135"/>
      <c r="T243" s="135"/>
    </row>
    <row r="244" spans="1:20" x14ac:dyDescent="0.25">
      <c r="A244" s="135" t="s">
        <v>68</v>
      </c>
      <c r="B244" s="135"/>
      <c r="C244" s="135"/>
      <c r="D244" s="135"/>
      <c r="E244" s="135"/>
      <c r="F244" s="135"/>
      <c r="G244" s="52"/>
      <c r="H244" s="52"/>
      <c r="I244" s="135" t="s">
        <v>69</v>
      </c>
      <c r="J244" s="135"/>
      <c r="K244" s="135"/>
      <c r="L244" s="135"/>
      <c r="M244" s="135"/>
      <c r="N244" s="135"/>
      <c r="O244" s="52"/>
      <c r="P244" s="52"/>
      <c r="Q244" s="135" t="s">
        <v>70</v>
      </c>
      <c r="R244" s="135"/>
      <c r="S244" s="135"/>
      <c r="T244" s="135"/>
    </row>
    <row r="245" spans="1:20" x14ac:dyDescent="0.25">
      <c r="A245" s="227" t="s">
        <v>56</v>
      </c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</row>
    <row r="247" spans="1:20" x14ac:dyDescent="0.2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</row>
    <row r="248" spans="1:20" x14ac:dyDescent="0.2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</row>
    <row r="249" spans="1:20" x14ac:dyDescent="0.2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</row>
    <row r="250" spans="1:20" ht="26.25" x14ac:dyDescent="0.4">
      <c r="A250" s="208" t="s">
        <v>71</v>
      </c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</row>
    <row r="251" spans="1:20" x14ac:dyDescent="0.2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</row>
    <row r="252" spans="1:20" ht="15.75" thickBot="1" x14ac:dyDescent="0.3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</row>
    <row r="253" spans="1:20" ht="15" customHeight="1" x14ac:dyDescent="0.25">
      <c r="A253" s="209" t="s">
        <v>1</v>
      </c>
      <c r="B253" s="210"/>
      <c r="C253" s="210"/>
      <c r="D253" s="210"/>
      <c r="E253" s="254"/>
      <c r="F253" s="211" t="s">
        <v>131</v>
      </c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2"/>
    </row>
    <row r="254" spans="1:20" x14ac:dyDescent="0.25">
      <c r="A254" s="194" t="s">
        <v>2</v>
      </c>
      <c r="B254" s="195"/>
      <c r="C254" s="195"/>
      <c r="D254" s="195"/>
      <c r="E254" s="243"/>
      <c r="F254" s="255" t="s">
        <v>75</v>
      </c>
      <c r="G254" s="256"/>
      <c r="H254" s="256"/>
      <c r="I254" s="256"/>
      <c r="J254" s="256"/>
      <c r="K254" s="256"/>
      <c r="L254" s="256"/>
      <c r="M254" s="256"/>
      <c r="N254" s="256"/>
      <c r="O254" s="256"/>
      <c r="P254" s="256"/>
      <c r="Q254" s="256"/>
      <c r="R254" s="256"/>
      <c r="S254" s="256"/>
      <c r="T254" s="257"/>
    </row>
    <row r="255" spans="1:20" x14ac:dyDescent="0.25">
      <c r="A255" s="194" t="s">
        <v>3</v>
      </c>
      <c r="B255" s="195"/>
      <c r="C255" s="195"/>
      <c r="D255" s="195"/>
      <c r="E255" s="243"/>
      <c r="F255" s="244" t="s">
        <v>4</v>
      </c>
      <c r="G255" s="245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46"/>
    </row>
    <row r="256" spans="1:20" x14ac:dyDescent="0.25">
      <c r="A256" s="194" t="s">
        <v>5</v>
      </c>
      <c r="B256" s="195"/>
      <c r="C256" s="195"/>
      <c r="D256" s="195"/>
      <c r="E256" s="243"/>
      <c r="F256" s="244" t="s">
        <v>6</v>
      </c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46"/>
    </row>
    <row r="257" spans="1:31" x14ac:dyDescent="0.25">
      <c r="A257" s="194" t="s">
        <v>7</v>
      </c>
      <c r="B257" s="195"/>
      <c r="C257" s="195"/>
      <c r="D257" s="195"/>
      <c r="E257" s="243"/>
      <c r="F257" s="247" t="s">
        <v>8</v>
      </c>
      <c r="G257" s="245"/>
      <c r="H257" s="251">
        <v>500000</v>
      </c>
      <c r="I257" s="245"/>
      <c r="J257" s="245"/>
      <c r="K257" s="245"/>
      <c r="L257" s="245"/>
      <c r="M257" s="94" t="s">
        <v>9</v>
      </c>
      <c r="N257" s="251"/>
      <c r="O257" s="245"/>
      <c r="P257" s="245"/>
      <c r="Q257" s="252" t="s">
        <v>10</v>
      </c>
      <c r="R257" s="245"/>
      <c r="S257" s="245"/>
      <c r="T257" s="246"/>
    </row>
    <row r="258" spans="1:31" x14ac:dyDescent="0.25">
      <c r="A258" s="194" t="s">
        <v>11</v>
      </c>
      <c r="B258" s="195"/>
      <c r="C258" s="195"/>
      <c r="D258" s="195"/>
      <c r="E258" s="243"/>
      <c r="F258" s="247" t="s">
        <v>8</v>
      </c>
      <c r="G258" s="245"/>
      <c r="H258" s="248">
        <v>500000</v>
      </c>
      <c r="I258" s="249"/>
      <c r="J258" s="249"/>
      <c r="K258" s="249"/>
      <c r="L258" s="249"/>
      <c r="M258" s="94" t="s">
        <v>9</v>
      </c>
      <c r="N258" s="250"/>
      <c r="O258" s="245"/>
      <c r="P258" s="245"/>
      <c r="Q258" s="245"/>
      <c r="R258" s="245"/>
      <c r="S258" s="245"/>
      <c r="T258" s="246"/>
    </row>
    <row r="259" spans="1:31" ht="15.75" thickBot="1" x14ac:dyDescent="0.3">
      <c r="A259" s="194" t="s">
        <v>12</v>
      </c>
      <c r="B259" s="195"/>
      <c r="C259" s="195"/>
      <c r="D259" s="195"/>
      <c r="E259" s="243"/>
      <c r="F259" s="261" t="s">
        <v>119</v>
      </c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262"/>
      <c r="R259" s="262"/>
      <c r="S259" s="262"/>
      <c r="T259" s="263"/>
    </row>
    <row r="260" spans="1:31" ht="15.75" thickBot="1" x14ac:dyDescent="0.3">
      <c r="A260" s="198" t="s">
        <v>13</v>
      </c>
      <c r="B260" s="199"/>
      <c r="C260" s="199"/>
      <c r="D260" s="199"/>
      <c r="E260" s="253"/>
      <c r="F260" s="200" t="s">
        <v>115</v>
      </c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1"/>
    </row>
    <row r="261" spans="1:31" ht="15.75" thickBot="1" x14ac:dyDescent="0.3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</row>
    <row r="262" spans="1:31" ht="15.75" thickBot="1" x14ac:dyDescent="0.3">
      <c r="A262" s="162" t="s">
        <v>14</v>
      </c>
      <c r="B262" s="145"/>
      <c r="C262" s="145"/>
      <c r="D262" s="162" t="s">
        <v>15</v>
      </c>
      <c r="E262" s="145"/>
      <c r="F262" s="162" t="s">
        <v>16</v>
      </c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</row>
    <row r="263" spans="1:31" ht="15.75" thickBot="1" x14ac:dyDescent="0.3">
      <c r="A263" s="145"/>
      <c r="B263" s="145"/>
      <c r="C263" s="145"/>
      <c r="D263" s="145"/>
      <c r="E263" s="145"/>
      <c r="F263" s="239" t="s">
        <v>17</v>
      </c>
      <c r="G263" s="240"/>
      <c r="H263" s="162" t="s">
        <v>79</v>
      </c>
      <c r="I263" s="145"/>
      <c r="J263" s="145"/>
      <c r="K263" s="145"/>
      <c r="L263" s="145"/>
      <c r="M263" s="145"/>
      <c r="N263" s="162" t="s">
        <v>73</v>
      </c>
      <c r="O263" s="145"/>
      <c r="P263" s="145"/>
      <c r="Q263" s="145"/>
      <c r="R263" s="145"/>
      <c r="S263" s="145"/>
      <c r="T263" s="145"/>
    </row>
    <row r="264" spans="1:31" ht="15.75" thickBot="1" x14ac:dyDescent="0.3">
      <c r="A264" s="145"/>
      <c r="B264" s="145"/>
      <c r="C264" s="145"/>
      <c r="D264" s="145"/>
      <c r="E264" s="145"/>
      <c r="F264" s="240"/>
      <c r="G264" s="240"/>
      <c r="H264" s="162" t="s">
        <v>20</v>
      </c>
      <c r="I264" s="145"/>
      <c r="J264" s="145"/>
      <c r="K264" s="162" t="s">
        <v>21</v>
      </c>
      <c r="L264" s="145"/>
      <c r="M264" s="145"/>
      <c r="N264" s="162" t="s">
        <v>20</v>
      </c>
      <c r="O264" s="145"/>
      <c r="P264" s="145"/>
      <c r="Q264" s="162" t="s">
        <v>21</v>
      </c>
      <c r="R264" s="145"/>
      <c r="S264" s="145"/>
      <c r="T264" s="239" t="s">
        <v>22</v>
      </c>
      <c r="U264" s="264" t="s">
        <v>125</v>
      </c>
      <c r="V264" s="265"/>
      <c r="W264" s="264" t="s">
        <v>126</v>
      </c>
      <c r="X264" s="265"/>
      <c r="Y264" s="266" t="s">
        <v>127</v>
      </c>
      <c r="Z264" s="267"/>
      <c r="AA264" s="266" t="s">
        <v>128</v>
      </c>
      <c r="AB264" s="267"/>
      <c r="AC264" s="264" t="s">
        <v>122</v>
      </c>
      <c r="AD264" s="265"/>
      <c r="AE264" s="112"/>
    </row>
    <row r="265" spans="1:31" ht="15.75" thickBot="1" x14ac:dyDescent="0.3">
      <c r="A265" s="145"/>
      <c r="B265" s="145"/>
      <c r="C265" s="145"/>
      <c r="D265" s="145"/>
      <c r="E265" s="145"/>
      <c r="F265" s="240"/>
      <c r="G265" s="240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240"/>
      <c r="U265" s="264"/>
      <c r="V265" s="265"/>
      <c r="W265" s="264"/>
      <c r="X265" s="265"/>
      <c r="Y265" s="266"/>
      <c r="Z265" s="267"/>
      <c r="AA265" s="266"/>
      <c r="AB265" s="267"/>
      <c r="AC265" s="264"/>
      <c r="AD265" s="265"/>
      <c r="AE265" s="112"/>
    </row>
    <row r="266" spans="1:31" x14ac:dyDescent="0.25">
      <c r="A266" s="202" t="s">
        <v>23</v>
      </c>
      <c r="B266" s="203"/>
      <c r="C266" s="204"/>
      <c r="D266" s="205"/>
      <c r="E266" s="206"/>
      <c r="F266" s="205"/>
      <c r="G266" s="206"/>
      <c r="H266" s="205"/>
      <c r="I266" s="207"/>
      <c r="J266" s="206"/>
      <c r="K266" s="205"/>
      <c r="L266" s="207"/>
      <c r="M266" s="206"/>
      <c r="N266" s="205"/>
      <c r="O266" s="207"/>
      <c r="P266" s="206"/>
      <c r="Q266" s="205"/>
      <c r="R266" s="207"/>
      <c r="S266" s="206"/>
      <c r="T266" s="95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</row>
    <row r="267" spans="1:31" x14ac:dyDescent="0.25">
      <c r="A267" s="152" t="s">
        <v>24</v>
      </c>
      <c r="B267" s="140"/>
      <c r="C267" s="154"/>
      <c r="D267" s="178" t="s">
        <v>25</v>
      </c>
      <c r="E267" s="190"/>
      <c r="F267" s="183">
        <v>531</v>
      </c>
      <c r="G267" s="190"/>
      <c r="H267" s="183">
        <v>531</v>
      </c>
      <c r="I267" s="193"/>
      <c r="J267" s="190"/>
      <c r="K267" s="183">
        <v>531</v>
      </c>
      <c r="L267" s="193"/>
      <c r="M267" s="190"/>
      <c r="N267" s="183">
        <v>531</v>
      </c>
      <c r="O267" s="193"/>
      <c r="P267" s="190"/>
      <c r="Q267" s="183">
        <v>531</v>
      </c>
      <c r="R267" s="193"/>
      <c r="S267" s="190"/>
      <c r="T267" s="71">
        <f>+Q267/F267</f>
        <v>1</v>
      </c>
      <c r="U267" s="73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</row>
    <row r="268" spans="1:31" x14ac:dyDescent="0.25">
      <c r="A268" s="152" t="s">
        <v>26</v>
      </c>
      <c r="B268" s="140"/>
      <c r="C268" s="154"/>
      <c r="D268" s="178" t="s">
        <v>27</v>
      </c>
      <c r="E268" s="190"/>
      <c r="F268" s="180">
        <v>132</v>
      </c>
      <c r="G268" s="190"/>
      <c r="H268" s="180">
        <v>132</v>
      </c>
      <c r="I268" s="193"/>
      <c r="J268" s="190"/>
      <c r="K268" s="180">
        <v>132</v>
      </c>
      <c r="L268" s="193"/>
      <c r="M268" s="190"/>
      <c r="N268" s="180">
        <v>132</v>
      </c>
      <c r="O268" s="193"/>
      <c r="P268" s="190"/>
      <c r="Q268" s="180">
        <v>132</v>
      </c>
      <c r="R268" s="193"/>
      <c r="S268" s="190"/>
      <c r="T268" s="71">
        <f t="shared" ref="T268:T269" si="24">+Q268/F268</f>
        <v>1</v>
      </c>
      <c r="U268" s="112"/>
      <c r="V268" s="112"/>
      <c r="W268" s="112"/>
      <c r="X268" s="112"/>
      <c r="Y268" s="112"/>
      <c r="Z268" s="112"/>
      <c r="AA268" s="112"/>
      <c r="AB268" s="114"/>
      <c r="AC268" s="112"/>
      <c r="AD268" s="112"/>
      <c r="AE268" s="112"/>
    </row>
    <row r="269" spans="1:31" x14ac:dyDescent="0.25">
      <c r="A269" s="152" t="s">
        <v>28</v>
      </c>
      <c r="B269" s="140"/>
      <c r="C269" s="154"/>
      <c r="D269" s="178" t="s">
        <v>27</v>
      </c>
      <c r="E269" s="190"/>
      <c r="F269" s="180">
        <v>6864</v>
      </c>
      <c r="G269" s="190"/>
      <c r="H269" s="180">
        <v>1716</v>
      </c>
      <c r="I269" s="193"/>
      <c r="J269" s="190"/>
      <c r="K269" s="180">
        <v>1716</v>
      </c>
      <c r="L269" s="193"/>
      <c r="M269" s="190"/>
      <c r="N269" s="180">
        <v>6864</v>
      </c>
      <c r="O269" s="193"/>
      <c r="P269" s="190"/>
      <c r="Q269" s="180">
        <v>6864</v>
      </c>
      <c r="R269" s="193"/>
      <c r="S269" s="190"/>
      <c r="T269" s="71">
        <f t="shared" si="24"/>
        <v>1</v>
      </c>
      <c r="U269" s="74">
        <f>+mensuales!H763+mensuales!H843+mensuales!H922</f>
        <v>1716</v>
      </c>
      <c r="V269" s="114">
        <f>+H269-U269</f>
        <v>0</v>
      </c>
      <c r="W269" s="74">
        <f>+mensuales!K763+mensuales!K843+mensuales!K922</f>
        <v>1716</v>
      </c>
      <c r="X269" s="114">
        <f>+K269-W269</f>
        <v>0</v>
      </c>
      <c r="Y269" s="73">
        <f>+mensuales!N922</f>
        <v>6864</v>
      </c>
      <c r="Z269" s="114">
        <f>+N269-Y269</f>
        <v>0</v>
      </c>
      <c r="AA269" s="74">
        <f>+mensuales!Q922</f>
        <v>6864</v>
      </c>
      <c r="AB269" s="114">
        <f>+Q269-AA269</f>
        <v>0</v>
      </c>
      <c r="AC269" s="68">
        <f>+Q269/F269</f>
        <v>1</v>
      </c>
      <c r="AD269" s="120">
        <f>(T269/100)</f>
        <v>0.01</v>
      </c>
      <c r="AE269" s="114"/>
    </row>
    <row r="270" spans="1:31" x14ac:dyDescent="0.25">
      <c r="A270" s="186" t="s">
        <v>29</v>
      </c>
      <c r="B270" s="187"/>
      <c r="C270" s="188"/>
      <c r="D270" s="189"/>
      <c r="E270" s="190"/>
      <c r="F270" s="189"/>
      <c r="G270" s="190"/>
      <c r="H270" s="189"/>
      <c r="I270" s="191"/>
      <c r="J270" s="190"/>
      <c r="K270" s="189"/>
      <c r="L270" s="191"/>
      <c r="M270" s="190"/>
      <c r="N270" s="189"/>
      <c r="O270" s="191"/>
      <c r="P270" s="190"/>
      <c r="Q270" s="189"/>
      <c r="R270" s="191"/>
      <c r="S270" s="190"/>
      <c r="T270" s="71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</row>
    <row r="271" spans="1:31" x14ac:dyDescent="0.25">
      <c r="A271" s="152" t="s">
        <v>30</v>
      </c>
      <c r="B271" s="140"/>
      <c r="C271" s="154"/>
      <c r="D271" s="178" t="s">
        <v>27</v>
      </c>
      <c r="E271" s="190"/>
      <c r="F271" s="183" t="s">
        <v>91</v>
      </c>
      <c r="G271" s="190"/>
      <c r="H271" s="183" t="s">
        <v>91</v>
      </c>
      <c r="I271" s="193"/>
      <c r="J271" s="190"/>
      <c r="K271" s="183">
        <v>0</v>
      </c>
      <c r="L271" s="193"/>
      <c r="M271" s="190"/>
      <c r="N271" s="183">
        <v>0</v>
      </c>
      <c r="O271" s="193"/>
      <c r="P271" s="190"/>
      <c r="Q271" s="183">
        <v>0</v>
      </c>
      <c r="R271" s="193"/>
      <c r="S271" s="190"/>
      <c r="T271" s="71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</row>
    <row r="272" spans="1:31" x14ac:dyDescent="0.25">
      <c r="A272" s="157" t="s">
        <v>84</v>
      </c>
      <c r="B272" s="140"/>
      <c r="C272" s="154"/>
      <c r="D272" s="178" t="s">
        <v>83</v>
      </c>
      <c r="E272" s="190"/>
      <c r="F272" s="183" t="s">
        <v>91</v>
      </c>
      <c r="G272" s="190"/>
      <c r="H272" s="183" t="s">
        <v>91</v>
      </c>
      <c r="I272" s="193"/>
      <c r="J272" s="190"/>
      <c r="K272" s="183">
        <v>0</v>
      </c>
      <c r="L272" s="193"/>
      <c r="M272" s="190"/>
      <c r="N272" s="183">
        <v>0</v>
      </c>
      <c r="O272" s="193"/>
      <c r="P272" s="190"/>
      <c r="Q272" s="183">
        <v>0</v>
      </c>
      <c r="R272" s="193"/>
      <c r="S272" s="190"/>
      <c r="T272" s="71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</row>
    <row r="273" spans="1:32" x14ac:dyDescent="0.25">
      <c r="A273" s="157" t="s">
        <v>31</v>
      </c>
      <c r="B273" s="176"/>
      <c r="C273" s="177"/>
      <c r="D273" s="178" t="s">
        <v>27</v>
      </c>
      <c r="E273" s="179"/>
      <c r="F273" s="180" t="s">
        <v>91</v>
      </c>
      <c r="G273" s="181"/>
      <c r="H273" s="180" t="s">
        <v>91</v>
      </c>
      <c r="I273" s="182"/>
      <c r="J273" s="181"/>
      <c r="K273" s="183">
        <v>0</v>
      </c>
      <c r="L273" s="184"/>
      <c r="M273" s="185"/>
      <c r="N273" s="183">
        <v>0</v>
      </c>
      <c r="O273" s="184"/>
      <c r="P273" s="185"/>
      <c r="Q273" s="183">
        <v>0</v>
      </c>
      <c r="R273" s="184"/>
      <c r="S273" s="185"/>
      <c r="T273" s="71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</row>
    <row r="274" spans="1:32" x14ac:dyDescent="0.25">
      <c r="A274" s="186" t="s">
        <v>85</v>
      </c>
      <c r="B274" s="187"/>
      <c r="C274" s="188"/>
      <c r="D274" s="189"/>
      <c r="E274" s="190"/>
      <c r="F274" s="189"/>
      <c r="G274" s="190"/>
      <c r="H274" s="189"/>
      <c r="I274" s="191"/>
      <c r="J274" s="190"/>
      <c r="K274" s="189"/>
      <c r="L274" s="191"/>
      <c r="M274" s="190"/>
      <c r="N274" s="189"/>
      <c r="O274" s="191"/>
      <c r="P274" s="190"/>
      <c r="Q274" s="189"/>
      <c r="R274" s="191"/>
      <c r="S274" s="190"/>
      <c r="T274" s="71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</row>
    <row r="275" spans="1:32" ht="15.75" thickBot="1" x14ac:dyDescent="0.3">
      <c r="A275" s="157" t="s">
        <v>86</v>
      </c>
      <c r="B275" s="140"/>
      <c r="C275" s="154"/>
      <c r="D275" s="192" t="s">
        <v>87</v>
      </c>
      <c r="E275" s="190"/>
      <c r="F275" s="180">
        <v>19</v>
      </c>
      <c r="G275" s="190"/>
      <c r="H275" s="230">
        <v>6</v>
      </c>
      <c r="I275" s="231"/>
      <c r="J275" s="232"/>
      <c r="K275" s="230">
        <v>5</v>
      </c>
      <c r="L275" s="231"/>
      <c r="M275" s="232"/>
      <c r="N275" s="180">
        <v>19</v>
      </c>
      <c r="O275" s="193"/>
      <c r="P275" s="190"/>
      <c r="Q275" s="180">
        <v>25</v>
      </c>
      <c r="R275" s="193"/>
      <c r="S275" s="190"/>
      <c r="T275" s="71">
        <f t="shared" ref="T275" si="25">+Q275/F275</f>
        <v>1.3157894736842106</v>
      </c>
      <c r="U275" s="74">
        <f>+mensuales!H769+mensuales!H849+mensuales!H928</f>
        <v>6</v>
      </c>
      <c r="V275" s="114">
        <f>+H275-U275</f>
        <v>0</v>
      </c>
      <c r="W275" s="74">
        <f>+mensuales!K769+mensuales!K849+mensuales!K928</f>
        <v>5</v>
      </c>
      <c r="X275" s="114">
        <f>+K275-W275</f>
        <v>0</v>
      </c>
      <c r="Y275" s="73">
        <f>+mensuales!N928</f>
        <v>19</v>
      </c>
      <c r="Z275" s="114">
        <f>+N275-Y275</f>
        <v>0</v>
      </c>
      <c r="AA275" s="74">
        <f>+mensuales!Q928</f>
        <v>25</v>
      </c>
      <c r="AB275" s="114">
        <f>+Q275-AA275</f>
        <v>0</v>
      </c>
      <c r="AC275" s="68">
        <f>+Q275/F275</f>
        <v>1.3157894736842106</v>
      </c>
      <c r="AD275" s="120">
        <f>(T275/100)</f>
        <v>1.3157894736842106E-2</v>
      </c>
      <c r="AE275" s="114"/>
      <c r="AF275" s="112"/>
    </row>
    <row r="276" spans="1:32" ht="15.75" thickBot="1" x14ac:dyDescent="0.3">
      <c r="A276" s="148" t="s">
        <v>32</v>
      </c>
      <c r="B276" s="241"/>
      <c r="C276" s="241"/>
      <c r="D276" s="241"/>
      <c r="E276" s="242"/>
      <c r="F276" s="151"/>
      <c r="G276" s="149"/>
      <c r="H276" s="149"/>
      <c r="I276" s="149"/>
      <c r="J276" s="149"/>
      <c r="K276" s="149"/>
      <c r="L276" s="149"/>
      <c r="M276" s="150"/>
      <c r="N276" s="151"/>
      <c r="O276" s="149"/>
      <c r="P276" s="149"/>
      <c r="Q276" s="149"/>
      <c r="R276" s="149"/>
      <c r="S276" s="149"/>
      <c r="T276" s="150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</row>
    <row r="277" spans="1:32" ht="15.75" thickBot="1" x14ac:dyDescent="0.3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</row>
    <row r="278" spans="1:32" ht="15.75" thickBot="1" x14ac:dyDescent="0.3">
      <c r="A278" s="162" t="s">
        <v>33</v>
      </c>
      <c r="B278" s="145"/>
      <c r="C278" s="145"/>
      <c r="D278" s="145"/>
      <c r="E278" s="145"/>
      <c r="F278" s="162" t="s">
        <v>34</v>
      </c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</row>
    <row r="279" spans="1:32" ht="15.75" thickBot="1" x14ac:dyDescent="0.3">
      <c r="A279" s="145"/>
      <c r="B279" s="145"/>
      <c r="C279" s="145"/>
      <c r="D279" s="145"/>
      <c r="E279" s="145"/>
      <c r="F279" s="162" t="s">
        <v>20</v>
      </c>
      <c r="G279" s="145"/>
      <c r="H279" s="162" t="s">
        <v>80</v>
      </c>
      <c r="I279" s="145"/>
      <c r="J279" s="145"/>
      <c r="K279" s="145"/>
      <c r="L279" s="145"/>
      <c r="M279" s="145"/>
      <c r="N279" s="162" t="s">
        <v>81</v>
      </c>
      <c r="O279" s="145"/>
      <c r="P279" s="145"/>
      <c r="Q279" s="145"/>
      <c r="R279" s="145"/>
      <c r="S279" s="145"/>
      <c r="T279" s="145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</row>
    <row r="280" spans="1:32" ht="15.75" thickBot="1" x14ac:dyDescent="0.3">
      <c r="A280" s="145"/>
      <c r="B280" s="145"/>
      <c r="C280" s="145"/>
      <c r="D280" s="145"/>
      <c r="E280" s="145"/>
      <c r="F280" s="145"/>
      <c r="G280" s="145"/>
      <c r="H280" s="162" t="s">
        <v>20</v>
      </c>
      <c r="I280" s="145"/>
      <c r="J280" s="145"/>
      <c r="K280" s="162" t="s">
        <v>35</v>
      </c>
      <c r="L280" s="145"/>
      <c r="M280" s="145"/>
      <c r="N280" s="162" t="s">
        <v>20</v>
      </c>
      <c r="O280" s="145"/>
      <c r="P280" s="145"/>
      <c r="Q280" s="162" t="s">
        <v>35</v>
      </c>
      <c r="R280" s="145"/>
      <c r="S280" s="145"/>
      <c r="T280" s="239" t="s">
        <v>22</v>
      </c>
      <c r="U280" s="264" t="s">
        <v>125</v>
      </c>
      <c r="V280" s="265"/>
      <c r="W280" s="264" t="s">
        <v>129</v>
      </c>
      <c r="X280" s="265"/>
      <c r="Y280" s="266" t="s">
        <v>127</v>
      </c>
      <c r="Z280" s="267"/>
      <c r="AA280" s="266" t="s">
        <v>130</v>
      </c>
      <c r="AB280" s="267"/>
      <c r="AC280" s="264" t="s">
        <v>122</v>
      </c>
      <c r="AD280" s="265"/>
      <c r="AE280" s="112"/>
    </row>
    <row r="281" spans="1:32" ht="15.75" thickBot="1" x14ac:dyDescent="0.3">
      <c r="A281" s="145"/>
      <c r="B281" s="145"/>
      <c r="C281" s="145"/>
      <c r="D281" s="145"/>
      <c r="E281" s="145"/>
      <c r="F281" s="145"/>
      <c r="G281" s="145"/>
      <c r="H281" s="93" t="s">
        <v>36</v>
      </c>
      <c r="I281" s="93" t="s">
        <v>37</v>
      </c>
      <c r="J281" s="93" t="s">
        <v>38</v>
      </c>
      <c r="K281" s="93" t="s">
        <v>36</v>
      </c>
      <c r="L281" s="93" t="s">
        <v>37</v>
      </c>
      <c r="M281" s="93" t="s">
        <v>38</v>
      </c>
      <c r="N281" s="93" t="s">
        <v>36</v>
      </c>
      <c r="O281" s="93" t="s">
        <v>37</v>
      </c>
      <c r="P281" s="93" t="s">
        <v>38</v>
      </c>
      <c r="Q281" s="93" t="s">
        <v>36</v>
      </c>
      <c r="R281" s="93" t="s">
        <v>37</v>
      </c>
      <c r="S281" s="93" t="s">
        <v>38</v>
      </c>
      <c r="T281" s="240"/>
      <c r="U281" s="264"/>
      <c r="V281" s="265"/>
      <c r="W281" s="264"/>
      <c r="X281" s="265"/>
      <c r="Y281" s="266"/>
      <c r="Z281" s="267"/>
      <c r="AA281" s="266"/>
      <c r="AB281" s="267"/>
      <c r="AC281" s="264"/>
      <c r="AD281" s="265"/>
      <c r="AE281" s="112"/>
    </row>
    <row r="282" spans="1:32" ht="15.75" thickBot="1" x14ac:dyDescent="0.3">
      <c r="A282" s="165" t="s">
        <v>39</v>
      </c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0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</row>
    <row r="283" spans="1:32" ht="15.75" thickBot="1" x14ac:dyDescent="0.3">
      <c r="A283" s="166" t="s">
        <v>23</v>
      </c>
      <c r="B283" s="137"/>
      <c r="C283" s="137"/>
      <c r="D283" s="137"/>
      <c r="E283" s="167"/>
      <c r="F283" s="168"/>
      <c r="G283" s="167"/>
      <c r="H283" s="169"/>
      <c r="I283" s="170"/>
      <c r="J283" s="170"/>
      <c r="K283" s="170"/>
      <c r="L283" s="170"/>
      <c r="M283" s="171"/>
      <c r="N283" s="169"/>
      <c r="O283" s="170"/>
      <c r="P283" s="170"/>
      <c r="Q283" s="170"/>
      <c r="R283" s="170"/>
      <c r="S283" s="171"/>
      <c r="T283" s="17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</row>
    <row r="284" spans="1:32" x14ac:dyDescent="0.25">
      <c r="A284" s="173" t="s">
        <v>92</v>
      </c>
      <c r="B284" s="137"/>
      <c r="C284" s="137"/>
      <c r="D284" s="137"/>
      <c r="E284" s="167"/>
      <c r="F284" s="174">
        <v>180500</v>
      </c>
      <c r="G284" s="175"/>
      <c r="H284" s="36">
        <v>57000</v>
      </c>
      <c r="I284" s="10">
        <v>0</v>
      </c>
      <c r="J284" s="27">
        <v>0</v>
      </c>
      <c r="K284" s="10">
        <v>33869.129999999997</v>
      </c>
      <c r="L284" s="10">
        <v>0</v>
      </c>
      <c r="M284" s="10">
        <v>0</v>
      </c>
      <c r="N284" s="101">
        <v>180500</v>
      </c>
      <c r="O284" s="10">
        <v>0</v>
      </c>
      <c r="P284" s="10">
        <v>0</v>
      </c>
      <c r="Q284" s="10">
        <v>114000</v>
      </c>
      <c r="R284" s="10">
        <v>0</v>
      </c>
      <c r="S284" s="30">
        <v>0</v>
      </c>
      <c r="T284" s="69">
        <f>+Q284/F284</f>
        <v>0.63157894736842102</v>
      </c>
      <c r="U284" s="73">
        <f>+mensuales!H778+mensuales!H858+mensuales!H937</f>
        <v>57000</v>
      </c>
      <c r="V284" s="73">
        <f>+H284-U284</f>
        <v>0</v>
      </c>
      <c r="W284" s="73">
        <f>+mensuales!K778+mensuales!K858+mensuales!K937</f>
        <v>33869.129999999997</v>
      </c>
      <c r="X284" s="73">
        <f>+K284-W284</f>
        <v>0</v>
      </c>
      <c r="Y284" s="114">
        <f>+mensuales!N937</f>
        <v>180500</v>
      </c>
      <c r="Z284" s="73">
        <f>+N284-Y284</f>
        <v>0</v>
      </c>
      <c r="AA284" s="73">
        <f>+mensuales!Q937</f>
        <v>114000</v>
      </c>
      <c r="AB284" s="73">
        <f>+Q284-AA284</f>
        <v>0</v>
      </c>
      <c r="AC284" s="68">
        <f>+AA284/F284</f>
        <v>0.63157894736842102</v>
      </c>
      <c r="AD284" s="120">
        <f>+T284-AC284</f>
        <v>0</v>
      </c>
      <c r="AE284" s="113"/>
    </row>
    <row r="285" spans="1:32" x14ac:dyDescent="0.25">
      <c r="A285" s="157" t="s">
        <v>40</v>
      </c>
      <c r="B285" s="153"/>
      <c r="C285" s="153"/>
      <c r="D285" s="153"/>
      <c r="E285" s="154"/>
      <c r="F285" s="155">
        <v>15100</v>
      </c>
      <c r="G285" s="156"/>
      <c r="H285" s="87">
        <v>15100</v>
      </c>
      <c r="I285" s="22">
        <v>0</v>
      </c>
      <c r="J285" s="28">
        <v>0</v>
      </c>
      <c r="K285" s="22">
        <v>9500</v>
      </c>
      <c r="L285" s="22">
        <v>0</v>
      </c>
      <c r="M285" s="22">
        <v>0</v>
      </c>
      <c r="N285" s="111">
        <v>15100</v>
      </c>
      <c r="O285" s="22">
        <v>0</v>
      </c>
      <c r="P285" s="22">
        <v>0</v>
      </c>
      <c r="Q285" s="88">
        <v>9500</v>
      </c>
      <c r="R285" s="22">
        <v>0</v>
      </c>
      <c r="S285" s="22">
        <v>0</v>
      </c>
      <c r="T285" s="70">
        <f>+Q285/F285</f>
        <v>0.62913907284768211</v>
      </c>
      <c r="U285" s="73">
        <f>+mensuales!H779+mensuales!H859+mensuales!H938</f>
        <v>15100</v>
      </c>
      <c r="V285" s="73">
        <f t="shared" ref="V285:V289" si="26">+H285-U285</f>
        <v>0</v>
      </c>
      <c r="W285" s="73">
        <f>+mensuales!K779+mensuales!K859+mensuales!K938</f>
        <v>9500</v>
      </c>
      <c r="X285" s="73">
        <f t="shared" ref="X285:X289" si="27">+K285-W285</f>
        <v>0</v>
      </c>
      <c r="Y285" s="114">
        <f>+mensuales!N938</f>
        <v>15100</v>
      </c>
      <c r="Z285" s="73">
        <f t="shared" ref="Z285:Z289" si="28">+N285-Y285</f>
        <v>0</v>
      </c>
      <c r="AA285" s="73">
        <f>+mensuales!Q938</f>
        <v>9500</v>
      </c>
      <c r="AB285" s="73">
        <f t="shared" ref="AB285:AB289" si="29">+Q285-AA285</f>
        <v>0</v>
      </c>
      <c r="AC285" s="68">
        <f t="shared" ref="AC285:AC289" si="30">+AA285/F285</f>
        <v>0.62913907284768211</v>
      </c>
      <c r="AD285" s="120">
        <f t="shared" ref="AD285:AD298" si="31">+T285-AC285</f>
        <v>0</v>
      </c>
      <c r="AE285" s="113"/>
      <c r="AF285" s="112"/>
    </row>
    <row r="286" spans="1:32" x14ac:dyDescent="0.25">
      <c r="A286" s="152" t="s">
        <v>43</v>
      </c>
      <c r="B286" s="153"/>
      <c r="C286" s="153"/>
      <c r="D286" s="153"/>
      <c r="E286" s="154"/>
      <c r="F286" s="155">
        <v>50000</v>
      </c>
      <c r="G286" s="156"/>
      <c r="H286" s="34">
        <v>50000</v>
      </c>
      <c r="I286" s="6">
        <v>0</v>
      </c>
      <c r="J286" s="28">
        <v>0</v>
      </c>
      <c r="K286" s="6">
        <v>50000</v>
      </c>
      <c r="L286" s="6">
        <v>0</v>
      </c>
      <c r="M286" s="6">
        <v>0</v>
      </c>
      <c r="N286" s="99">
        <v>50000</v>
      </c>
      <c r="O286" s="6">
        <v>0</v>
      </c>
      <c r="P286" s="6">
        <v>0</v>
      </c>
      <c r="Q286" s="6">
        <v>50000</v>
      </c>
      <c r="R286" s="6">
        <v>0</v>
      </c>
      <c r="S286" s="22">
        <v>0</v>
      </c>
      <c r="T286" s="70">
        <f t="shared" ref="T286:T297" si="32">+Q286/F286</f>
        <v>1</v>
      </c>
      <c r="U286" s="73">
        <f>+mensuales!H780+mensuales!H860+mensuales!H939</f>
        <v>50000</v>
      </c>
      <c r="V286" s="73">
        <f t="shared" si="26"/>
        <v>0</v>
      </c>
      <c r="W286" s="73">
        <f>+mensuales!K780+mensuales!K860+mensuales!K939</f>
        <v>50000</v>
      </c>
      <c r="X286" s="73">
        <f t="shared" si="27"/>
        <v>0</v>
      </c>
      <c r="Y286" s="114">
        <f>+mensuales!N939</f>
        <v>50000</v>
      </c>
      <c r="Z286" s="73">
        <f t="shared" si="28"/>
        <v>0</v>
      </c>
      <c r="AA286" s="73">
        <f>+mensuales!Q939</f>
        <v>50000</v>
      </c>
      <c r="AB286" s="73">
        <f t="shared" si="29"/>
        <v>0</v>
      </c>
      <c r="AC286" s="68">
        <f t="shared" si="30"/>
        <v>1</v>
      </c>
      <c r="AD286" s="120">
        <f t="shared" si="31"/>
        <v>0</v>
      </c>
      <c r="AE286" s="113"/>
      <c r="AF286" s="112"/>
    </row>
    <row r="287" spans="1:32" x14ac:dyDescent="0.25">
      <c r="A287" s="152" t="s">
        <v>42</v>
      </c>
      <c r="B287" s="153"/>
      <c r="C287" s="153"/>
      <c r="D287" s="153"/>
      <c r="E287" s="154"/>
      <c r="F287" s="155">
        <v>144660</v>
      </c>
      <c r="G287" s="156"/>
      <c r="H287" s="34">
        <v>55800</v>
      </c>
      <c r="I287" s="6">
        <v>0</v>
      </c>
      <c r="J287" s="28">
        <v>0</v>
      </c>
      <c r="K287" s="6">
        <v>40817</v>
      </c>
      <c r="L287" s="6">
        <v>0</v>
      </c>
      <c r="M287" s="6">
        <v>0</v>
      </c>
      <c r="N287" s="99">
        <v>144660</v>
      </c>
      <c r="O287" s="6">
        <v>0</v>
      </c>
      <c r="P287" s="6">
        <v>0</v>
      </c>
      <c r="Q287" s="6">
        <v>104660</v>
      </c>
      <c r="R287" s="6">
        <v>0</v>
      </c>
      <c r="S287" s="22">
        <v>0</v>
      </c>
      <c r="T287" s="70">
        <f t="shared" si="32"/>
        <v>0.72348956173095536</v>
      </c>
      <c r="U287" s="73">
        <f>+mensuales!H781+mensuales!H861+mensuales!H940</f>
        <v>55800</v>
      </c>
      <c r="V287" s="73">
        <f t="shared" si="26"/>
        <v>0</v>
      </c>
      <c r="W287" s="73">
        <f>+mensuales!K781+mensuales!K861+mensuales!K940</f>
        <v>40817</v>
      </c>
      <c r="X287" s="73">
        <f t="shared" si="27"/>
        <v>0</v>
      </c>
      <c r="Y287" s="114">
        <f>+mensuales!N940</f>
        <v>144660</v>
      </c>
      <c r="Z287" s="73">
        <f t="shared" si="28"/>
        <v>0</v>
      </c>
      <c r="AA287" s="73">
        <f>+mensuales!Q940</f>
        <v>104660</v>
      </c>
      <c r="AB287" s="73">
        <f t="shared" si="29"/>
        <v>0</v>
      </c>
      <c r="AC287" s="68">
        <f t="shared" si="30"/>
        <v>0.72348956173095536</v>
      </c>
      <c r="AD287" s="120">
        <f t="shared" si="31"/>
        <v>0</v>
      </c>
      <c r="AE287" s="113"/>
      <c r="AF287" s="112"/>
    </row>
    <row r="288" spans="1:32" x14ac:dyDescent="0.25">
      <c r="A288" s="157" t="s">
        <v>117</v>
      </c>
      <c r="B288" s="153"/>
      <c r="C288" s="153"/>
      <c r="D288" s="153"/>
      <c r="E288" s="154"/>
      <c r="F288" s="155">
        <v>0</v>
      </c>
      <c r="G288" s="156"/>
      <c r="H288" s="34">
        <v>0</v>
      </c>
      <c r="I288" s="6">
        <v>0</v>
      </c>
      <c r="J288" s="28">
        <v>0</v>
      </c>
      <c r="K288" s="6">
        <v>116528</v>
      </c>
      <c r="L288" s="6">
        <v>0</v>
      </c>
      <c r="M288" s="6">
        <v>0</v>
      </c>
      <c r="N288" s="99">
        <v>0</v>
      </c>
      <c r="O288" s="6">
        <v>0</v>
      </c>
      <c r="P288" s="6">
        <v>0</v>
      </c>
      <c r="Q288" s="6">
        <v>116528</v>
      </c>
      <c r="R288" s="6">
        <v>0</v>
      </c>
      <c r="S288" s="22">
        <v>0</v>
      </c>
      <c r="T288" s="70">
        <v>1</v>
      </c>
      <c r="U288" s="73">
        <f>+H288</f>
        <v>0</v>
      </c>
      <c r="V288" s="73">
        <f t="shared" si="26"/>
        <v>0</v>
      </c>
      <c r="W288" s="73">
        <f>+K288</f>
        <v>116528</v>
      </c>
      <c r="X288" s="73">
        <f t="shared" si="27"/>
        <v>0</v>
      </c>
      <c r="Y288" s="114">
        <f>+N288</f>
        <v>0</v>
      </c>
      <c r="Z288" s="73">
        <f t="shared" si="28"/>
        <v>0</v>
      </c>
      <c r="AA288" s="73">
        <f>+Q288</f>
        <v>116528</v>
      </c>
      <c r="AB288" s="73">
        <f t="shared" si="29"/>
        <v>0</v>
      </c>
      <c r="AC288" s="68">
        <v>1</v>
      </c>
      <c r="AD288" s="120">
        <f t="shared" si="31"/>
        <v>0</v>
      </c>
      <c r="AE288" s="113"/>
      <c r="AF288" s="112"/>
    </row>
    <row r="289" spans="1:33" ht="15" customHeight="1" x14ac:dyDescent="0.25">
      <c r="A289" s="157" t="s">
        <v>93</v>
      </c>
      <c r="B289" s="153"/>
      <c r="C289" s="153"/>
      <c r="D289" s="153"/>
      <c r="E289" s="154"/>
      <c r="F289" s="155">
        <v>10000</v>
      </c>
      <c r="G289" s="156"/>
      <c r="H289" s="34">
        <v>10000</v>
      </c>
      <c r="I289" s="6">
        <v>0</v>
      </c>
      <c r="J289" s="28">
        <v>0</v>
      </c>
      <c r="K289" s="6">
        <v>10000</v>
      </c>
      <c r="L289" s="6">
        <v>0</v>
      </c>
      <c r="M289" s="6">
        <v>0</v>
      </c>
      <c r="N289" s="99">
        <v>10000</v>
      </c>
      <c r="O289" s="6">
        <v>0</v>
      </c>
      <c r="P289" s="6">
        <v>0</v>
      </c>
      <c r="Q289" s="6">
        <v>10000</v>
      </c>
      <c r="R289" s="6">
        <v>0</v>
      </c>
      <c r="S289" s="22">
        <v>0</v>
      </c>
      <c r="T289" s="70">
        <f t="shared" si="32"/>
        <v>1</v>
      </c>
      <c r="U289" s="73">
        <f>+mensuales!H782+mensuales!H862+mensuales!H942</f>
        <v>10000</v>
      </c>
      <c r="V289" s="73">
        <f t="shared" si="26"/>
        <v>0</v>
      </c>
      <c r="W289" s="73">
        <f>+mensuales!K782+mensuales!K862+mensuales!K942</f>
        <v>10000</v>
      </c>
      <c r="X289" s="73">
        <f t="shared" si="27"/>
        <v>0</v>
      </c>
      <c r="Y289" s="114">
        <f>+mensuales!N942</f>
        <v>10000</v>
      </c>
      <c r="Z289" s="73">
        <f t="shared" si="28"/>
        <v>0</v>
      </c>
      <c r="AA289" s="73">
        <f>+mensuales!Q942</f>
        <v>10000</v>
      </c>
      <c r="AB289" s="73">
        <f t="shared" si="29"/>
        <v>0</v>
      </c>
      <c r="AC289" s="68">
        <f t="shared" si="30"/>
        <v>1</v>
      </c>
      <c r="AD289" s="120">
        <f t="shared" si="31"/>
        <v>0</v>
      </c>
      <c r="AE289" s="113"/>
      <c r="AF289" s="112"/>
    </row>
    <row r="290" spans="1:33" ht="15" customHeight="1" x14ac:dyDescent="0.25">
      <c r="A290" s="152" t="s">
        <v>94</v>
      </c>
      <c r="B290" s="153"/>
      <c r="C290" s="153"/>
      <c r="D290" s="153"/>
      <c r="E290" s="154"/>
      <c r="F290" s="155">
        <v>2000</v>
      </c>
      <c r="G290" s="156"/>
      <c r="H290" s="34">
        <v>2000</v>
      </c>
      <c r="I290" s="6">
        <v>0</v>
      </c>
      <c r="J290" s="28">
        <v>0</v>
      </c>
      <c r="K290" s="6">
        <v>2000</v>
      </c>
      <c r="L290" s="6">
        <v>0</v>
      </c>
      <c r="M290" s="6">
        <v>0</v>
      </c>
      <c r="N290" s="99">
        <v>2000</v>
      </c>
      <c r="O290" s="6">
        <v>0</v>
      </c>
      <c r="P290" s="6">
        <v>0</v>
      </c>
      <c r="Q290" s="6">
        <v>2000</v>
      </c>
      <c r="R290" s="6">
        <v>0</v>
      </c>
      <c r="S290" s="22">
        <v>0</v>
      </c>
      <c r="T290" s="70">
        <f t="shared" si="32"/>
        <v>1</v>
      </c>
      <c r="U290" s="73">
        <f>+mensuales!H783+mensuales!H863+mensuales!H943</f>
        <v>2000</v>
      </c>
      <c r="V290" s="73">
        <f t="shared" ref="V290:V297" si="33">+H290-U290</f>
        <v>0</v>
      </c>
      <c r="W290" s="73">
        <f>+mensuales!K783+mensuales!K863+mensuales!K943</f>
        <v>2000</v>
      </c>
      <c r="X290" s="73">
        <f t="shared" ref="X290:X297" si="34">+K290-W290</f>
        <v>0</v>
      </c>
      <c r="Y290" s="114">
        <f>+mensuales!N943</f>
        <v>2000</v>
      </c>
      <c r="Z290" s="73">
        <f t="shared" ref="Z290:Z297" si="35">+N290-Y290</f>
        <v>0</v>
      </c>
      <c r="AA290" s="73">
        <f>+mensuales!Q943</f>
        <v>2000</v>
      </c>
      <c r="AB290" s="73">
        <f t="shared" ref="AB290:AB297" si="36">+Q290-AA290</f>
        <v>0</v>
      </c>
      <c r="AC290" s="68">
        <f t="shared" ref="AC290:AC295" si="37">+AA290/F290</f>
        <v>1</v>
      </c>
      <c r="AD290" s="120">
        <f t="shared" si="31"/>
        <v>0</v>
      </c>
      <c r="AE290" s="113"/>
      <c r="AF290" s="112"/>
    </row>
    <row r="291" spans="1:33" x14ac:dyDescent="0.25">
      <c r="A291" s="152" t="s">
        <v>95</v>
      </c>
      <c r="B291" s="153"/>
      <c r="C291" s="153"/>
      <c r="D291" s="153"/>
      <c r="E291" s="154"/>
      <c r="F291" s="155">
        <v>1500</v>
      </c>
      <c r="G291" s="156"/>
      <c r="H291" s="34">
        <v>1500</v>
      </c>
      <c r="I291" s="6">
        <v>0</v>
      </c>
      <c r="J291" s="28">
        <v>0</v>
      </c>
      <c r="K291" s="6">
        <v>1500</v>
      </c>
      <c r="L291" s="6">
        <v>0</v>
      </c>
      <c r="M291" s="6">
        <v>0</v>
      </c>
      <c r="N291" s="99">
        <v>1500</v>
      </c>
      <c r="O291" s="6">
        <v>0</v>
      </c>
      <c r="P291" s="6">
        <v>0</v>
      </c>
      <c r="Q291" s="6">
        <v>1500</v>
      </c>
      <c r="R291" s="6">
        <v>0</v>
      </c>
      <c r="S291" s="22">
        <v>0</v>
      </c>
      <c r="T291" s="70">
        <f t="shared" si="32"/>
        <v>1</v>
      </c>
      <c r="U291" s="73">
        <f>+mensuales!H784+mensuales!H864+mensuales!H944</f>
        <v>1500</v>
      </c>
      <c r="V291" s="73">
        <f t="shared" si="33"/>
        <v>0</v>
      </c>
      <c r="W291" s="73">
        <f>+mensuales!K784+mensuales!K864+mensuales!K944</f>
        <v>1500</v>
      </c>
      <c r="X291" s="73">
        <f t="shared" si="34"/>
        <v>0</v>
      </c>
      <c r="Y291" s="114">
        <f>+mensuales!N944</f>
        <v>1500</v>
      </c>
      <c r="Z291" s="73">
        <f t="shared" si="35"/>
        <v>0</v>
      </c>
      <c r="AA291" s="73">
        <f>+mensuales!Q944</f>
        <v>1500</v>
      </c>
      <c r="AB291" s="73">
        <f t="shared" si="36"/>
        <v>0</v>
      </c>
      <c r="AC291" s="68">
        <f t="shared" si="37"/>
        <v>1</v>
      </c>
      <c r="AD291" s="120">
        <f t="shared" si="31"/>
        <v>0</v>
      </c>
      <c r="AE291" s="113"/>
      <c r="AF291" s="112"/>
    </row>
    <row r="292" spans="1:33" x14ac:dyDescent="0.25">
      <c r="A292" s="152" t="s">
        <v>96</v>
      </c>
      <c r="B292" s="153"/>
      <c r="C292" s="153"/>
      <c r="D292" s="153"/>
      <c r="E292" s="154"/>
      <c r="F292" s="155">
        <v>10000</v>
      </c>
      <c r="G292" s="156"/>
      <c r="H292" s="34">
        <v>10000</v>
      </c>
      <c r="I292" s="6">
        <v>0</v>
      </c>
      <c r="J292" s="28">
        <v>0</v>
      </c>
      <c r="K292" s="6">
        <v>5000</v>
      </c>
      <c r="L292" s="6">
        <v>0</v>
      </c>
      <c r="M292" s="6">
        <v>0</v>
      </c>
      <c r="N292" s="99">
        <v>10000</v>
      </c>
      <c r="O292" s="6">
        <v>0</v>
      </c>
      <c r="P292" s="6">
        <v>0</v>
      </c>
      <c r="Q292" s="6">
        <v>6080</v>
      </c>
      <c r="R292" s="6">
        <v>0</v>
      </c>
      <c r="S292" s="22">
        <v>0</v>
      </c>
      <c r="T292" s="70">
        <f t="shared" si="32"/>
        <v>0.60799999999999998</v>
      </c>
      <c r="U292" s="73">
        <f>+mensuales!H785+mensuales!H865+mensuales!H945</f>
        <v>10000</v>
      </c>
      <c r="V292" s="73">
        <f t="shared" si="33"/>
        <v>0</v>
      </c>
      <c r="W292" s="73">
        <f>+mensuales!K785+mensuales!K865+mensuales!K945</f>
        <v>5000</v>
      </c>
      <c r="X292" s="73">
        <f t="shared" si="34"/>
        <v>0</v>
      </c>
      <c r="Y292" s="114">
        <f>+mensuales!N945</f>
        <v>10000</v>
      </c>
      <c r="Z292" s="73">
        <f t="shared" si="35"/>
        <v>0</v>
      </c>
      <c r="AA292" s="73">
        <f>+mensuales!Q945</f>
        <v>6080</v>
      </c>
      <c r="AB292" s="73">
        <f t="shared" si="36"/>
        <v>0</v>
      </c>
      <c r="AC292" s="68">
        <f t="shared" si="37"/>
        <v>0.60799999999999998</v>
      </c>
      <c r="AD292" s="120">
        <f t="shared" si="31"/>
        <v>0</v>
      </c>
      <c r="AE292" s="113"/>
      <c r="AF292" s="112"/>
    </row>
    <row r="293" spans="1:33" x14ac:dyDescent="0.25">
      <c r="A293" s="152" t="s">
        <v>88</v>
      </c>
      <c r="B293" s="153"/>
      <c r="C293" s="153"/>
      <c r="D293" s="153"/>
      <c r="E293" s="154"/>
      <c r="F293" s="155">
        <v>23000</v>
      </c>
      <c r="G293" s="156"/>
      <c r="H293" s="34">
        <v>23000</v>
      </c>
      <c r="I293" s="6">
        <v>0</v>
      </c>
      <c r="J293" s="28">
        <v>0</v>
      </c>
      <c r="K293" s="6">
        <v>12763.19</v>
      </c>
      <c r="L293" s="6">
        <v>0</v>
      </c>
      <c r="M293" s="6">
        <v>0</v>
      </c>
      <c r="N293" s="99">
        <v>23000</v>
      </c>
      <c r="O293" s="6">
        <v>0</v>
      </c>
      <c r="P293" s="6">
        <v>0</v>
      </c>
      <c r="Q293" s="6">
        <v>23000</v>
      </c>
      <c r="R293" s="6">
        <v>0</v>
      </c>
      <c r="S293" s="22">
        <v>0</v>
      </c>
      <c r="T293" s="70">
        <f t="shared" si="32"/>
        <v>1</v>
      </c>
      <c r="U293" s="73">
        <f>+mensuales!H786+mensuales!H866+mensuales!H946</f>
        <v>23000</v>
      </c>
      <c r="V293" s="73">
        <f t="shared" si="33"/>
        <v>0</v>
      </c>
      <c r="W293" s="73">
        <f>+mensuales!K786+mensuales!K866+mensuales!K946</f>
        <v>12763.19</v>
      </c>
      <c r="X293" s="73">
        <f t="shared" si="34"/>
        <v>0</v>
      </c>
      <c r="Y293" s="114">
        <f>+mensuales!N946</f>
        <v>23000</v>
      </c>
      <c r="Z293" s="73">
        <f t="shared" si="35"/>
        <v>0</v>
      </c>
      <c r="AA293" s="73">
        <f>+mensuales!Q946</f>
        <v>23000</v>
      </c>
      <c r="AB293" s="73">
        <f t="shared" si="36"/>
        <v>0</v>
      </c>
      <c r="AC293" s="68">
        <f t="shared" si="37"/>
        <v>1</v>
      </c>
      <c r="AD293" s="120">
        <f t="shared" si="31"/>
        <v>0</v>
      </c>
      <c r="AE293" s="113"/>
      <c r="AF293" s="112"/>
    </row>
    <row r="294" spans="1:33" ht="15" customHeight="1" x14ac:dyDescent="0.25">
      <c r="A294" s="152" t="s">
        <v>97</v>
      </c>
      <c r="B294" s="153"/>
      <c r="C294" s="153"/>
      <c r="D294" s="153"/>
      <c r="E294" s="154"/>
      <c r="F294" s="155">
        <v>7000</v>
      </c>
      <c r="G294" s="156"/>
      <c r="H294" s="34">
        <v>0</v>
      </c>
      <c r="I294" s="6">
        <v>0</v>
      </c>
      <c r="J294" s="28">
        <v>0</v>
      </c>
      <c r="K294" s="6">
        <v>0</v>
      </c>
      <c r="L294" s="6">
        <v>0</v>
      </c>
      <c r="M294" s="6">
        <v>0</v>
      </c>
      <c r="N294" s="99">
        <v>7000</v>
      </c>
      <c r="O294" s="6">
        <v>0</v>
      </c>
      <c r="P294" s="6">
        <v>0</v>
      </c>
      <c r="Q294" s="6">
        <v>6492</v>
      </c>
      <c r="R294" s="6">
        <v>0</v>
      </c>
      <c r="S294" s="22">
        <v>0</v>
      </c>
      <c r="T294" s="70">
        <f t="shared" si="32"/>
        <v>0.92742857142857138</v>
      </c>
      <c r="U294" s="73">
        <f>+mensuales!H787+mensuales!H867+mensuales!H947</f>
        <v>0</v>
      </c>
      <c r="V294" s="73">
        <f t="shared" si="33"/>
        <v>0</v>
      </c>
      <c r="W294" s="73">
        <f>+mensuales!K787+mensuales!K867+mensuales!K947</f>
        <v>0</v>
      </c>
      <c r="X294" s="73">
        <f t="shared" si="34"/>
        <v>0</v>
      </c>
      <c r="Y294" s="114">
        <f>+mensuales!N947</f>
        <v>7000</v>
      </c>
      <c r="Z294" s="73">
        <f t="shared" si="35"/>
        <v>0</v>
      </c>
      <c r="AA294" s="73">
        <f>+mensuales!Q947</f>
        <v>6492</v>
      </c>
      <c r="AB294" s="73">
        <f t="shared" si="36"/>
        <v>0</v>
      </c>
      <c r="AC294" s="68">
        <f t="shared" si="37"/>
        <v>0.92742857142857138</v>
      </c>
      <c r="AD294" s="120">
        <f t="shared" si="31"/>
        <v>0</v>
      </c>
      <c r="AE294" s="113"/>
      <c r="AF294" s="112"/>
    </row>
    <row r="295" spans="1:33" x14ac:dyDescent="0.25">
      <c r="A295" s="152" t="s">
        <v>98</v>
      </c>
      <c r="B295" s="153"/>
      <c r="C295" s="153"/>
      <c r="D295" s="153"/>
      <c r="E295" s="154"/>
      <c r="F295" s="155">
        <v>49990</v>
      </c>
      <c r="G295" s="156"/>
      <c r="H295" s="34">
        <v>30490</v>
      </c>
      <c r="I295" s="6">
        <v>0</v>
      </c>
      <c r="J295" s="28">
        <v>0</v>
      </c>
      <c r="K295" s="6">
        <v>34805.93</v>
      </c>
      <c r="L295" s="6">
        <v>0</v>
      </c>
      <c r="M295" s="6">
        <v>0</v>
      </c>
      <c r="N295" s="99">
        <v>49990</v>
      </c>
      <c r="O295" s="6">
        <v>0</v>
      </c>
      <c r="P295" s="6">
        <v>0</v>
      </c>
      <c r="Q295" s="6">
        <v>43864.24</v>
      </c>
      <c r="R295" s="6">
        <v>0</v>
      </c>
      <c r="S295" s="22">
        <v>0</v>
      </c>
      <c r="T295" s="70">
        <f t="shared" si="32"/>
        <v>0.87746029205841169</v>
      </c>
      <c r="U295" s="73">
        <f>+mensuales!H788+mensuales!H868+mensuales!H948</f>
        <v>30490</v>
      </c>
      <c r="V295" s="73">
        <f t="shared" si="33"/>
        <v>0</v>
      </c>
      <c r="W295" s="73">
        <f>+mensuales!K788+mensuales!K868+mensuales!K948</f>
        <v>34805.93</v>
      </c>
      <c r="X295" s="73">
        <f t="shared" si="34"/>
        <v>0</v>
      </c>
      <c r="Y295" s="114">
        <f>+mensuales!N948</f>
        <v>49990</v>
      </c>
      <c r="Z295" s="73">
        <f t="shared" si="35"/>
        <v>0</v>
      </c>
      <c r="AA295" s="73">
        <f>+mensuales!Q948</f>
        <v>43864.24</v>
      </c>
      <c r="AB295" s="73">
        <f t="shared" si="36"/>
        <v>0</v>
      </c>
      <c r="AC295" s="68">
        <f t="shared" si="37"/>
        <v>0.87746029205841169</v>
      </c>
      <c r="AD295" s="120">
        <f t="shared" si="31"/>
        <v>0</v>
      </c>
      <c r="AE295" s="113"/>
      <c r="AF295" s="112"/>
    </row>
    <row r="296" spans="1:33" s="96" customFormat="1" x14ac:dyDescent="0.25">
      <c r="A296" s="157" t="s">
        <v>118</v>
      </c>
      <c r="B296" s="153"/>
      <c r="C296" s="153"/>
      <c r="D296" s="153"/>
      <c r="E296" s="154"/>
      <c r="F296" s="155">
        <v>0</v>
      </c>
      <c r="G296" s="156"/>
      <c r="H296" s="34">
        <v>0</v>
      </c>
      <c r="I296" s="6">
        <v>0</v>
      </c>
      <c r="J296" s="28">
        <v>0</v>
      </c>
      <c r="K296" s="6">
        <v>6125.76</v>
      </c>
      <c r="L296" s="6">
        <v>0</v>
      </c>
      <c r="M296" s="6">
        <v>0</v>
      </c>
      <c r="N296" s="99">
        <v>0</v>
      </c>
      <c r="O296" s="6">
        <v>0</v>
      </c>
      <c r="P296" s="6">
        <v>0</v>
      </c>
      <c r="Q296" s="6">
        <v>6125.76</v>
      </c>
      <c r="R296" s="6">
        <v>0</v>
      </c>
      <c r="S296" s="22">
        <v>0</v>
      </c>
      <c r="T296" s="70">
        <v>1</v>
      </c>
      <c r="U296" s="73">
        <f>+H296</f>
        <v>0</v>
      </c>
      <c r="V296" s="73">
        <f t="shared" si="33"/>
        <v>0</v>
      </c>
      <c r="W296" s="73">
        <f>+K296</f>
        <v>6125.76</v>
      </c>
      <c r="X296" s="73">
        <f t="shared" si="34"/>
        <v>0</v>
      </c>
      <c r="Y296" s="114">
        <f>+N296</f>
        <v>0</v>
      </c>
      <c r="Z296" s="73">
        <f t="shared" si="35"/>
        <v>0</v>
      </c>
      <c r="AA296" s="73">
        <f>+Q296</f>
        <v>6125.76</v>
      </c>
      <c r="AB296" s="73">
        <f t="shared" si="36"/>
        <v>0</v>
      </c>
      <c r="AC296" s="68">
        <v>1</v>
      </c>
      <c r="AD296" s="120">
        <f t="shared" si="31"/>
        <v>0</v>
      </c>
      <c r="AE296" s="113"/>
      <c r="AF296" s="112"/>
    </row>
    <row r="297" spans="1:33" s="96" customFormat="1" ht="15.75" thickBot="1" x14ac:dyDescent="0.3">
      <c r="A297" s="157" t="s">
        <v>99</v>
      </c>
      <c r="B297" s="153"/>
      <c r="C297" s="153"/>
      <c r="D297" s="153"/>
      <c r="E297" s="154"/>
      <c r="F297" s="155">
        <v>6250</v>
      </c>
      <c r="G297" s="156"/>
      <c r="H297" s="34">
        <v>2500</v>
      </c>
      <c r="I297" s="6">
        <v>0</v>
      </c>
      <c r="J297" s="28">
        <v>0</v>
      </c>
      <c r="K297" s="6">
        <v>3696.01</v>
      </c>
      <c r="L297" s="6">
        <v>0</v>
      </c>
      <c r="M297" s="6">
        <v>0</v>
      </c>
      <c r="N297" s="99">
        <v>6250</v>
      </c>
      <c r="O297" s="6">
        <v>0</v>
      </c>
      <c r="P297" s="6">
        <v>0</v>
      </c>
      <c r="Q297" s="6">
        <v>6250</v>
      </c>
      <c r="R297" s="6">
        <v>0</v>
      </c>
      <c r="S297" s="22">
        <v>0</v>
      </c>
      <c r="T297" s="70">
        <f t="shared" si="32"/>
        <v>1</v>
      </c>
      <c r="U297" s="73">
        <f>+mensuales!H789+mensuales!H869+mensuales!H950</f>
        <v>2500</v>
      </c>
      <c r="V297" s="73">
        <f t="shared" si="33"/>
        <v>0</v>
      </c>
      <c r="W297" s="73">
        <f>+mensuales!K789+mensuales!K869+mensuales!K950</f>
        <v>3696.01</v>
      </c>
      <c r="X297" s="73">
        <f t="shared" si="34"/>
        <v>0</v>
      </c>
      <c r="Y297" s="73">
        <f>+mensuales!N950</f>
        <v>6250</v>
      </c>
      <c r="Z297" s="73">
        <f t="shared" si="35"/>
        <v>0</v>
      </c>
      <c r="AA297" s="73">
        <f>+mensuales!Q950</f>
        <v>6250</v>
      </c>
      <c r="AB297" s="73">
        <f t="shared" si="36"/>
        <v>0</v>
      </c>
      <c r="AC297" s="68">
        <v>1</v>
      </c>
      <c r="AD297" s="120">
        <f t="shared" si="31"/>
        <v>0</v>
      </c>
      <c r="AE297" s="113"/>
      <c r="AF297" s="112"/>
      <c r="AG297" s="112"/>
    </row>
    <row r="298" spans="1:33" ht="15.75" thickBot="1" x14ac:dyDescent="0.3">
      <c r="A298" s="158" t="s">
        <v>32</v>
      </c>
      <c r="B298" s="159"/>
      <c r="C298" s="159"/>
      <c r="D298" s="159"/>
      <c r="E298" s="160"/>
      <c r="F298" s="161">
        <f>SUM(F284:G297)</f>
        <v>500000</v>
      </c>
      <c r="G298" s="150"/>
      <c r="H298" s="11">
        <f t="shared" ref="H298:Q298" si="38">SUM(H284:H297)</f>
        <v>257390</v>
      </c>
      <c r="I298" s="11">
        <f t="shared" si="38"/>
        <v>0</v>
      </c>
      <c r="J298" s="11">
        <f t="shared" si="38"/>
        <v>0</v>
      </c>
      <c r="K298" s="11">
        <f t="shared" si="38"/>
        <v>326605.02</v>
      </c>
      <c r="L298" s="11">
        <f t="shared" si="38"/>
        <v>0</v>
      </c>
      <c r="M298" s="11">
        <f t="shared" si="38"/>
        <v>0</v>
      </c>
      <c r="N298" s="11">
        <f t="shared" si="38"/>
        <v>500000</v>
      </c>
      <c r="O298" s="11">
        <f t="shared" si="38"/>
        <v>0</v>
      </c>
      <c r="P298" s="11">
        <f t="shared" si="38"/>
        <v>0</v>
      </c>
      <c r="Q298" s="11">
        <f t="shared" si="38"/>
        <v>500000</v>
      </c>
      <c r="R298" s="46">
        <v>0</v>
      </c>
      <c r="S298" s="32">
        <v>0</v>
      </c>
      <c r="T298" s="72"/>
      <c r="U298" s="73">
        <f>+mensuales!H790+mensuales!H870+mensuales!H951</f>
        <v>257390</v>
      </c>
      <c r="V298" s="73">
        <f t="shared" ref="V298" si="39">+H298-U298</f>
        <v>0</v>
      </c>
      <c r="W298" s="73">
        <f>+mensuales!K790+mensuales!K870+mensuales!K951</f>
        <v>326605.02</v>
      </c>
      <c r="X298" s="73">
        <f t="shared" ref="X298" si="40">+K298-W298</f>
        <v>0</v>
      </c>
      <c r="Y298" s="73">
        <f>+mensuales!N951</f>
        <v>500000</v>
      </c>
      <c r="Z298" s="73">
        <f t="shared" ref="Z298" si="41">+N298-Y298</f>
        <v>0</v>
      </c>
      <c r="AA298" s="73">
        <f>+mensuales!Q951</f>
        <v>500000</v>
      </c>
      <c r="AB298" s="73">
        <f t="shared" ref="AB298" si="42">+Q298-AA298</f>
        <v>0</v>
      </c>
      <c r="AC298" s="68">
        <v>1</v>
      </c>
      <c r="AD298" s="120">
        <f t="shared" si="31"/>
        <v>-1</v>
      </c>
      <c r="AE298" s="113"/>
      <c r="AF298" s="112"/>
    </row>
    <row r="299" spans="1:33" ht="15.75" thickBot="1" x14ac:dyDescent="0.3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</row>
    <row r="300" spans="1:33" ht="15.75" thickBot="1" x14ac:dyDescent="0.3">
      <c r="A300" s="162" t="s">
        <v>44</v>
      </c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</row>
    <row r="301" spans="1:33" ht="15.75" thickBot="1" x14ac:dyDescent="0.3">
      <c r="A301" s="145"/>
      <c r="B301" s="145"/>
      <c r="C301" s="162" t="s">
        <v>17</v>
      </c>
      <c r="D301" s="145"/>
      <c r="E301" s="145"/>
      <c r="F301" s="145"/>
      <c r="G301" s="145"/>
      <c r="H301" s="145"/>
      <c r="I301" s="162" t="s">
        <v>82</v>
      </c>
      <c r="J301" s="145"/>
      <c r="K301" s="145"/>
      <c r="L301" s="145"/>
      <c r="M301" s="145"/>
      <c r="N301" s="145"/>
      <c r="O301" s="162" t="s">
        <v>81</v>
      </c>
      <c r="P301" s="145"/>
      <c r="Q301" s="145"/>
      <c r="R301" s="145"/>
      <c r="S301" s="145"/>
      <c r="T301" s="145"/>
    </row>
    <row r="302" spans="1:33" ht="15.75" thickBot="1" x14ac:dyDescent="0.3">
      <c r="A302" s="145"/>
      <c r="B302" s="145"/>
      <c r="C302" s="162" t="s">
        <v>36</v>
      </c>
      <c r="D302" s="145"/>
      <c r="E302" s="162" t="s">
        <v>37</v>
      </c>
      <c r="F302" s="145"/>
      <c r="G302" s="162" t="s">
        <v>38</v>
      </c>
      <c r="H302" s="145"/>
      <c r="I302" s="162" t="s">
        <v>36</v>
      </c>
      <c r="J302" s="145"/>
      <c r="K302" s="162" t="s">
        <v>37</v>
      </c>
      <c r="L302" s="145"/>
      <c r="M302" s="162" t="s">
        <v>38</v>
      </c>
      <c r="N302" s="145"/>
      <c r="O302" s="162" t="s">
        <v>36</v>
      </c>
      <c r="P302" s="145"/>
      <c r="Q302" s="162" t="s">
        <v>37</v>
      </c>
      <c r="R302" s="145"/>
      <c r="S302" s="162" t="s">
        <v>38</v>
      </c>
      <c r="T302" s="145"/>
    </row>
    <row r="303" spans="1:33" ht="15.75" thickBot="1" x14ac:dyDescent="0.3">
      <c r="A303" s="144" t="s">
        <v>46</v>
      </c>
      <c r="B303" s="145"/>
      <c r="C303" s="146">
        <v>1211816</v>
      </c>
      <c r="D303" s="145"/>
      <c r="E303" s="146"/>
      <c r="F303" s="145"/>
      <c r="G303" s="146"/>
      <c r="H303" s="145"/>
      <c r="I303" s="146">
        <f>SUM(K298)</f>
        <v>326605.02</v>
      </c>
      <c r="J303" s="145"/>
      <c r="K303" s="146"/>
      <c r="L303" s="145"/>
      <c r="M303" s="146"/>
      <c r="N303" s="145"/>
      <c r="O303" s="146">
        <f>SUM(Q298)</f>
        <v>500000</v>
      </c>
      <c r="P303" s="145"/>
      <c r="Q303" s="146"/>
      <c r="R303" s="145"/>
      <c r="S303" s="146"/>
      <c r="T303" s="145"/>
    </row>
    <row r="304" spans="1:33" ht="15.75" thickBot="1" x14ac:dyDescent="0.3">
      <c r="A304" s="144" t="s">
        <v>47</v>
      </c>
      <c r="B304" s="145"/>
      <c r="C304" s="146">
        <v>0</v>
      </c>
      <c r="D304" s="145"/>
      <c r="E304" s="146"/>
      <c r="F304" s="145"/>
      <c r="G304" s="146"/>
      <c r="H304" s="145"/>
      <c r="I304" s="146">
        <v>0</v>
      </c>
      <c r="J304" s="145"/>
      <c r="K304" s="146"/>
      <c r="L304" s="145"/>
      <c r="M304" s="146"/>
      <c r="N304" s="145"/>
      <c r="O304" s="146">
        <v>0</v>
      </c>
      <c r="P304" s="145"/>
      <c r="Q304" s="146"/>
      <c r="R304" s="145"/>
      <c r="S304" s="146"/>
      <c r="T304" s="145"/>
    </row>
    <row r="305" spans="1:20" ht="15.75" thickBot="1" x14ac:dyDescent="0.3">
      <c r="A305" s="144" t="s">
        <v>32</v>
      </c>
      <c r="B305" s="145"/>
      <c r="C305" s="146">
        <f>SUM(C303,C304)</f>
        <v>1211816</v>
      </c>
      <c r="D305" s="145"/>
      <c r="E305" s="146">
        <f>SUM(E303,E304)</f>
        <v>0</v>
      </c>
      <c r="F305" s="145"/>
      <c r="G305" s="146"/>
      <c r="H305" s="145"/>
      <c r="I305" s="146">
        <f>SUM(I303,I304)</f>
        <v>326605.02</v>
      </c>
      <c r="J305" s="145"/>
      <c r="K305" s="146">
        <f>SUM(K303,K304)</f>
        <v>0</v>
      </c>
      <c r="L305" s="145"/>
      <c r="M305" s="146"/>
      <c r="N305" s="145"/>
      <c r="O305" s="146">
        <f>SUM(O303,O304)</f>
        <v>500000</v>
      </c>
      <c r="P305" s="145"/>
      <c r="Q305" s="146">
        <f>SUM(Q303,Q304)</f>
        <v>0</v>
      </c>
      <c r="R305" s="145"/>
      <c r="S305" s="146"/>
      <c r="T305" s="145"/>
    </row>
    <row r="306" spans="1:20" ht="15.75" thickBot="1" x14ac:dyDescent="0.3">
      <c r="A306" s="92"/>
      <c r="B306" s="92"/>
      <c r="C306" s="92"/>
      <c r="D306" s="92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</row>
    <row r="307" spans="1:20" ht="15.75" thickBot="1" x14ac:dyDescent="0.3">
      <c r="A307" s="148" t="s">
        <v>48</v>
      </c>
      <c r="B307" s="149"/>
      <c r="C307" s="149"/>
      <c r="D307" s="150"/>
      <c r="E307" s="25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</row>
    <row r="308" spans="1:20" ht="15.75" thickBot="1" x14ac:dyDescent="0.3">
      <c r="A308" s="151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0"/>
    </row>
    <row r="309" spans="1:20" x14ac:dyDescent="0.25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</row>
    <row r="310" spans="1:20" x14ac:dyDescent="0.25">
      <c r="A310" s="139" t="s">
        <v>49</v>
      </c>
      <c r="B310" s="140"/>
      <c r="C310" s="140"/>
      <c r="D310" s="140"/>
      <c r="E310" s="140"/>
      <c r="F310" s="140"/>
      <c r="G310" s="90"/>
      <c r="H310" s="90"/>
      <c r="I310" s="139" t="s">
        <v>50</v>
      </c>
      <c r="J310" s="140"/>
      <c r="K310" s="140"/>
      <c r="L310" s="140"/>
      <c r="M310" s="140"/>
      <c r="N310" s="140"/>
      <c r="O310" s="90"/>
      <c r="P310" s="90"/>
      <c r="Q310" s="139" t="s">
        <v>51</v>
      </c>
      <c r="R310" s="140"/>
      <c r="S310" s="140"/>
      <c r="T310" s="140"/>
    </row>
    <row r="311" spans="1:20" x14ac:dyDescent="0.2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</row>
    <row r="312" spans="1:20" x14ac:dyDescent="0.25">
      <c r="A312" s="141"/>
      <c r="B312" s="140"/>
      <c r="C312" s="140"/>
      <c r="D312" s="140"/>
      <c r="E312" s="140"/>
      <c r="F312" s="140"/>
      <c r="G312" s="90"/>
      <c r="H312" s="90"/>
      <c r="I312" s="143"/>
      <c r="J312" s="140"/>
      <c r="K312" s="140"/>
      <c r="L312" s="140"/>
      <c r="M312" s="140"/>
      <c r="N312" s="140"/>
      <c r="O312" s="90"/>
      <c r="P312" s="90"/>
      <c r="Q312" s="143"/>
      <c r="R312" s="140"/>
      <c r="S312" s="140"/>
      <c r="T312" s="140"/>
    </row>
    <row r="313" spans="1:20" x14ac:dyDescent="0.25">
      <c r="A313" s="140"/>
      <c r="B313" s="140"/>
      <c r="C313" s="140"/>
      <c r="D313" s="140"/>
      <c r="E313" s="140"/>
      <c r="F313" s="140"/>
      <c r="G313" s="90"/>
      <c r="H313" s="90"/>
      <c r="I313" s="140"/>
      <c r="J313" s="140"/>
      <c r="K313" s="140"/>
      <c r="L313" s="140"/>
      <c r="M313" s="140"/>
      <c r="N313" s="140"/>
      <c r="O313" s="90"/>
      <c r="P313" s="90"/>
      <c r="Q313" s="140"/>
      <c r="R313" s="140"/>
      <c r="S313" s="140"/>
      <c r="T313" s="140"/>
    </row>
    <row r="314" spans="1:20" x14ac:dyDescent="0.25">
      <c r="A314" s="140"/>
      <c r="B314" s="140"/>
      <c r="C314" s="140"/>
      <c r="D314" s="140"/>
      <c r="E314" s="140"/>
      <c r="F314" s="140"/>
      <c r="G314" s="90"/>
      <c r="H314" s="90"/>
      <c r="I314" s="140"/>
      <c r="J314" s="140"/>
      <c r="K314" s="140"/>
      <c r="L314" s="140"/>
      <c r="M314" s="140"/>
      <c r="N314" s="140"/>
      <c r="O314" s="90"/>
      <c r="P314" s="90"/>
      <c r="Q314" s="140"/>
      <c r="R314" s="140"/>
      <c r="S314" s="140"/>
      <c r="T314" s="140"/>
    </row>
    <row r="315" spans="1:20" ht="15.75" thickBot="1" x14ac:dyDescent="0.3">
      <c r="A315" s="142"/>
      <c r="B315" s="142"/>
      <c r="C315" s="142"/>
      <c r="D315" s="142"/>
      <c r="E315" s="142"/>
      <c r="F315" s="142"/>
      <c r="G315" s="90"/>
      <c r="H315" s="90"/>
      <c r="I315" s="142"/>
      <c r="J315" s="142"/>
      <c r="K315" s="142"/>
      <c r="L315" s="142"/>
      <c r="M315" s="142"/>
      <c r="N315" s="142"/>
      <c r="O315" s="90"/>
      <c r="P315" s="90"/>
      <c r="Q315" s="142"/>
      <c r="R315" s="142"/>
      <c r="S315" s="142"/>
      <c r="T315" s="142"/>
    </row>
    <row r="316" spans="1:20" x14ac:dyDescent="0.25">
      <c r="A316" s="138" t="s">
        <v>103</v>
      </c>
      <c r="B316" s="137"/>
      <c r="C316" s="137"/>
      <c r="D316" s="137"/>
      <c r="E316" s="137"/>
      <c r="F316" s="137"/>
      <c r="G316" s="90"/>
      <c r="H316" s="90"/>
      <c r="I316" s="138" t="s">
        <v>57</v>
      </c>
      <c r="J316" s="137"/>
      <c r="K316" s="137"/>
      <c r="L316" s="137"/>
      <c r="M316" s="137"/>
      <c r="N316" s="137"/>
      <c r="O316" s="90"/>
      <c r="P316" s="90"/>
      <c r="Q316" s="138" t="s">
        <v>58</v>
      </c>
      <c r="R316" s="137"/>
      <c r="S316" s="137"/>
      <c r="T316" s="137"/>
    </row>
    <row r="317" spans="1:20" x14ac:dyDescent="0.25">
      <c r="A317" s="135" t="s">
        <v>41</v>
      </c>
      <c r="B317" s="135"/>
      <c r="C317" s="135"/>
      <c r="D317" s="135"/>
      <c r="E317" s="135"/>
      <c r="F317" s="135"/>
      <c r="G317" s="90"/>
      <c r="H317" s="90"/>
      <c r="I317" s="135" t="s">
        <v>59</v>
      </c>
      <c r="J317" s="135"/>
      <c r="K317" s="135"/>
      <c r="L317" s="135"/>
      <c r="M317" s="135"/>
      <c r="N317" s="135"/>
      <c r="O317" s="90"/>
      <c r="P317" s="90"/>
      <c r="Q317" s="135" t="s">
        <v>60</v>
      </c>
      <c r="R317" s="135"/>
      <c r="S317" s="135"/>
      <c r="T317" s="135"/>
    </row>
    <row r="318" spans="1:20" x14ac:dyDescent="0.25">
      <c r="A318" s="90"/>
      <c r="B318" s="90"/>
      <c r="C318" s="90"/>
      <c r="D318" s="90"/>
      <c r="E318" s="90"/>
      <c r="F318" s="90"/>
      <c r="G318" s="90"/>
      <c r="H318" s="90"/>
      <c r="I318" s="135" t="s">
        <v>61</v>
      </c>
      <c r="J318" s="135"/>
      <c r="K318" s="135"/>
      <c r="L318" s="135"/>
      <c r="M318" s="135"/>
      <c r="N318" s="135"/>
      <c r="O318" s="90"/>
      <c r="P318" s="90"/>
      <c r="Q318" s="135" t="s">
        <v>61</v>
      </c>
      <c r="R318" s="135"/>
      <c r="S318" s="135"/>
      <c r="T318" s="135"/>
    </row>
    <row r="319" spans="1:20" x14ac:dyDescent="0.25">
      <c r="A319" s="90"/>
      <c r="B319" s="90"/>
      <c r="C319" s="90"/>
      <c r="D319" s="90"/>
      <c r="E319" s="90"/>
      <c r="F319" s="90"/>
      <c r="G319" s="90"/>
      <c r="H319" s="90"/>
      <c r="I319" s="139" t="s">
        <v>52</v>
      </c>
      <c r="J319" s="140"/>
      <c r="K319" s="140"/>
      <c r="L319" s="140"/>
      <c r="M319" s="140"/>
      <c r="N319" s="140"/>
      <c r="O319" s="90"/>
      <c r="P319" s="90"/>
      <c r="Q319" s="90"/>
      <c r="R319" s="90"/>
      <c r="S319" s="90"/>
      <c r="T319" s="90"/>
    </row>
    <row r="320" spans="1:20" x14ac:dyDescent="0.25">
      <c r="A320" s="139" t="s">
        <v>53</v>
      </c>
      <c r="B320" s="140"/>
      <c r="C320" s="140"/>
      <c r="D320" s="140"/>
      <c r="E320" s="140"/>
      <c r="F320" s="140"/>
      <c r="G320" s="90"/>
      <c r="H320" s="90"/>
      <c r="I320" s="139" t="s">
        <v>54</v>
      </c>
      <c r="J320" s="140"/>
      <c r="K320" s="140"/>
      <c r="L320" s="140"/>
      <c r="M320" s="140"/>
      <c r="N320" s="140"/>
      <c r="O320" s="90"/>
      <c r="P320" s="90"/>
      <c r="Q320" s="139" t="s">
        <v>55</v>
      </c>
      <c r="R320" s="140"/>
      <c r="S320" s="140"/>
      <c r="T320" s="140"/>
    </row>
    <row r="321" spans="1:20" x14ac:dyDescent="0.25">
      <c r="A321" s="141"/>
      <c r="B321" s="140"/>
      <c r="C321" s="140"/>
      <c r="D321" s="140"/>
      <c r="E321" s="140"/>
      <c r="F321" s="140"/>
      <c r="G321" s="90"/>
      <c r="H321" s="90"/>
      <c r="I321" s="143"/>
      <c r="J321" s="140"/>
      <c r="K321" s="140"/>
      <c r="L321" s="140"/>
      <c r="M321" s="140"/>
      <c r="N321" s="140"/>
      <c r="O321" s="90"/>
      <c r="P321" s="90"/>
      <c r="Q321" s="143"/>
      <c r="R321" s="140"/>
      <c r="S321" s="140"/>
      <c r="T321" s="140"/>
    </row>
    <row r="322" spans="1:20" x14ac:dyDescent="0.25">
      <c r="A322" s="140"/>
      <c r="B322" s="140"/>
      <c r="C322" s="140"/>
      <c r="D322" s="140"/>
      <c r="E322" s="140"/>
      <c r="F322" s="140"/>
      <c r="G322" s="90"/>
      <c r="H322" s="90"/>
      <c r="I322" s="140"/>
      <c r="J322" s="140"/>
      <c r="K322" s="140"/>
      <c r="L322" s="140"/>
      <c r="M322" s="140"/>
      <c r="N322" s="140"/>
      <c r="O322" s="90"/>
      <c r="P322" s="90"/>
      <c r="Q322" s="140"/>
      <c r="R322" s="140"/>
      <c r="S322" s="140"/>
      <c r="T322" s="140"/>
    </row>
    <row r="323" spans="1:20" x14ac:dyDescent="0.25">
      <c r="A323" s="140"/>
      <c r="B323" s="140"/>
      <c r="C323" s="140"/>
      <c r="D323" s="140"/>
      <c r="E323" s="140"/>
      <c r="F323" s="140"/>
      <c r="G323" s="90"/>
      <c r="H323" s="90"/>
      <c r="I323" s="140"/>
      <c r="J323" s="140"/>
      <c r="K323" s="140"/>
      <c r="L323" s="140"/>
      <c r="M323" s="140"/>
      <c r="N323" s="140"/>
      <c r="O323" s="90"/>
      <c r="P323" s="90"/>
      <c r="Q323" s="140"/>
      <c r="R323" s="140"/>
      <c r="S323" s="140"/>
      <c r="T323" s="140"/>
    </row>
    <row r="324" spans="1:20" ht="15.75" thickBot="1" x14ac:dyDescent="0.3">
      <c r="A324" s="142"/>
      <c r="B324" s="142"/>
      <c r="C324" s="142"/>
      <c r="D324" s="142"/>
      <c r="E324" s="142"/>
      <c r="F324" s="142"/>
      <c r="G324" s="90"/>
      <c r="H324" s="90"/>
      <c r="I324" s="142"/>
      <c r="J324" s="142"/>
      <c r="K324" s="142"/>
      <c r="L324" s="142"/>
      <c r="M324" s="142"/>
      <c r="N324" s="142"/>
      <c r="O324" s="90"/>
      <c r="P324" s="90"/>
      <c r="Q324" s="142"/>
      <c r="R324" s="142"/>
      <c r="S324" s="142"/>
      <c r="T324" s="142"/>
    </row>
    <row r="325" spans="1:20" x14ac:dyDescent="0.25">
      <c r="A325" s="136" t="s">
        <v>62</v>
      </c>
      <c r="B325" s="137"/>
      <c r="C325" s="137"/>
      <c r="D325" s="137"/>
      <c r="E325" s="137"/>
      <c r="F325" s="137"/>
      <c r="G325" s="90"/>
      <c r="H325" s="90"/>
      <c r="I325" s="136" t="s">
        <v>63</v>
      </c>
      <c r="J325" s="137"/>
      <c r="K325" s="137"/>
      <c r="L325" s="137"/>
      <c r="M325" s="137"/>
      <c r="N325" s="137"/>
      <c r="O325" s="90"/>
      <c r="P325" s="90"/>
      <c r="Q325" s="136" t="s">
        <v>64</v>
      </c>
      <c r="R325" s="137"/>
      <c r="S325" s="137"/>
      <c r="T325" s="137"/>
    </row>
    <row r="326" spans="1:20" x14ac:dyDescent="0.25">
      <c r="A326" s="135" t="s">
        <v>65</v>
      </c>
      <c r="B326" s="135"/>
      <c r="C326" s="135"/>
      <c r="D326" s="135"/>
      <c r="E326" s="135"/>
      <c r="F326" s="135"/>
      <c r="G326" s="90"/>
      <c r="H326" s="90"/>
      <c r="I326" s="135" t="s">
        <v>66</v>
      </c>
      <c r="J326" s="135"/>
      <c r="K326" s="135"/>
      <c r="L326" s="135"/>
      <c r="M326" s="135"/>
      <c r="N326" s="135"/>
      <c r="O326" s="90"/>
      <c r="P326" s="90"/>
      <c r="Q326" s="135" t="s">
        <v>67</v>
      </c>
      <c r="R326" s="135"/>
      <c r="S326" s="135"/>
      <c r="T326" s="135"/>
    </row>
    <row r="327" spans="1:20" x14ac:dyDescent="0.25">
      <c r="A327" s="135" t="s">
        <v>68</v>
      </c>
      <c r="B327" s="135"/>
      <c r="C327" s="135"/>
      <c r="D327" s="135"/>
      <c r="E327" s="135"/>
      <c r="F327" s="135"/>
      <c r="G327" s="90"/>
      <c r="H327" s="90"/>
      <c r="I327" s="135" t="s">
        <v>69</v>
      </c>
      <c r="J327" s="135"/>
      <c r="K327" s="135"/>
      <c r="L327" s="135"/>
      <c r="M327" s="135"/>
      <c r="N327" s="135"/>
      <c r="O327" s="90"/>
      <c r="P327" s="90"/>
      <c r="Q327" s="135" t="s">
        <v>70</v>
      </c>
      <c r="R327" s="135"/>
      <c r="S327" s="135"/>
      <c r="T327" s="135"/>
    </row>
    <row r="328" spans="1:20" x14ac:dyDescent="0.25">
      <c r="A328" s="227" t="s">
        <v>56</v>
      </c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</row>
  </sheetData>
  <mergeCells count="934">
    <mergeCell ref="U264:V265"/>
    <mergeCell ref="W264:X265"/>
    <mergeCell ref="Y264:Z265"/>
    <mergeCell ref="AA264:AB265"/>
    <mergeCell ref="AC264:AD265"/>
    <mergeCell ref="U280:V281"/>
    <mergeCell ref="W280:X281"/>
    <mergeCell ref="Y280:Z281"/>
    <mergeCell ref="AA280:AB281"/>
    <mergeCell ref="AC280:AD281"/>
    <mergeCell ref="U183:V184"/>
    <mergeCell ref="W183:X184"/>
    <mergeCell ref="Y183:Z184"/>
    <mergeCell ref="AA183:AB184"/>
    <mergeCell ref="AC183:AD184"/>
    <mergeCell ref="U199:V200"/>
    <mergeCell ref="W199:X200"/>
    <mergeCell ref="Y199:Z200"/>
    <mergeCell ref="AA199:AB200"/>
    <mergeCell ref="AC199:AD200"/>
    <mergeCell ref="U101:V102"/>
    <mergeCell ref="W101:X102"/>
    <mergeCell ref="Y101:Z102"/>
    <mergeCell ref="AA101:AB102"/>
    <mergeCell ref="AC101:AD102"/>
    <mergeCell ref="U117:V118"/>
    <mergeCell ref="W117:X118"/>
    <mergeCell ref="Y117:Z118"/>
    <mergeCell ref="AA117:AB118"/>
    <mergeCell ref="AC117:AD118"/>
    <mergeCell ref="U18:V19"/>
    <mergeCell ref="W18:X19"/>
    <mergeCell ref="Y18:Z19"/>
    <mergeCell ref="AA18:AB19"/>
    <mergeCell ref="AC18:AD19"/>
    <mergeCell ref="U34:V35"/>
    <mergeCell ref="W34:X35"/>
    <mergeCell ref="Y34:Z35"/>
    <mergeCell ref="AA34:AB35"/>
    <mergeCell ref="AC34:AD35"/>
    <mergeCell ref="A326:F326"/>
    <mergeCell ref="I326:N326"/>
    <mergeCell ref="Q326:T326"/>
    <mergeCell ref="A327:F327"/>
    <mergeCell ref="I327:N327"/>
    <mergeCell ref="Q327:T327"/>
    <mergeCell ref="A328:T328"/>
    <mergeCell ref="A320:F320"/>
    <mergeCell ref="I320:N320"/>
    <mergeCell ref="Q320:T320"/>
    <mergeCell ref="A321:F324"/>
    <mergeCell ref="I321:N324"/>
    <mergeCell ref="Q321:T324"/>
    <mergeCell ref="A325:F325"/>
    <mergeCell ref="I325:N325"/>
    <mergeCell ref="Q325:T325"/>
    <mergeCell ref="A316:F316"/>
    <mergeCell ref="I316:N316"/>
    <mergeCell ref="Q316:T316"/>
    <mergeCell ref="A317:F317"/>
    <mergeCell ref="I317:N317"/>
    <mergeCell ref="Q317:T317"/>
    <mergeCell ref="I318:N318"/>
    <mergeCell ref="Q318:T318"/>
    <mergeCell ref="I319:N319"/>
    <mergeCell ref="S305:T305"/>
    <mergeCell ref="A307:D307"/>
    <mergeCell ref="A308:T308"/>
    <mergeCell ref="A310:F310"/>
    <mergeCell ref="I310:N310"/>
    <mergeCell ref="Q310:T310"/>
    <mergeCell ref="A312:F315"/>
    <mergeCell ref="I312:N315"/>
    <mergeCell ref="Q312:T315"/>
    <mergeCell ref="A305:B305"/>
    <mergeCell ref="C305:D305"/>
    <mergeCell ref="E305:F305"/>
    <mergeCell ref="G305:H305"/>
    <mergeCell ref="I305:J305"/>
    <mergeCell ref="K305:L305"/>
    <mergeCell ref="M305:N305"/>
    <mergeCell ref="O305:P305"/>
    <mergeCell ref="Q305:R305"/>
    <mergeCell ref="S303:T303"/>
    <mergeCell ref="A304:B304"/>
    <mergeCell ref="C304:D304"/>
    <mergeCell ref="E304:F304"/>
    <mergeCell ref="G304:H304"/>
    <mergeCell ref="I304:J304"/>
    <mergeCell ref="K304:L304"/>
    <mergeCell ref="M304:N304"/>
    <mergeCell ref="O304:P304"/>
    <mergeCell ref="Q304:R304"/>
    <mergeCell ref="S304:T304"/>
    <mergeCell ref="A303:B303"/>
    <mergeCell ref="C303:D303"/>
    <mergeCell ref="E303:F303"/>
    <mergeCell ref="G303:H303"/>
    <mergeCell ref="I303:J303"/>
    <mergeCell ref="K303:L303"/>
    <mergeCell ref="M303:N303"/>
    <mergeCell ref="O303:P303"/>
    <mergeCell ref="Q303:R303"/>
    <mergeCell ref="A301:B302"/>
    <mergeCell ref="C301:H301"/>
    <mergeCell ref="I301:N301"/>
    <mergeCell ref="O301:T301"/>
    <mergeCell ref="C302:D302"/>
    <mergeCell ref="E302:F302"/>
    <mergeCell ref="G302:H302"/>
    <mergeCell ref="I302:J302"/>
    <mergeCell ref="K302:L302"/>
    <mergeCell ref="M302:N302"/>
    <mergeCell ref="O302:P302"/>
    <mergeCell ref="Q302:R302"/>
    <mergeCell ref="S302:T302"/>
    <mergeCell ref="A293:E293"/>
    <mergeCell ref="F293:G293"/>
    <mergeCell ref="A294:E294"/>
    <mergeCell ref="F294:G294"/>
    <mergeCell ref="A295:E295"/>
    <mergeCell ref="F295:G295"/>
    <mergeCell ref="A298:E298"/>
    <mergeCell ref="F298:G298"/>
    <mergeCell ref="A300:T300"/>
    <mergeCell ref="A296:E296"/>
    <mergeCell ref="F296:G296"/>
    <mergeCell ref="A297:E297"/>
    <mergeCell ref="F297:G297"/>
    <mergeCell ref="A288:E288"/>
    <mergeCell ref="F288:G288"/>
    <mergeCell ref="A289:E289"/>
    <mergeCell ref="F289:G289"/>
    <mergeCell ref="A290:E290"/>
    <mergeCell ref="F290:G290"/>
    <mergeCell ref="A291:E291"/>
    <mergeCell ref="F291:G291"/>
    <mergeCell ref="A292:E292"/>
    <mergeCell ref="F292:G292"/>
    <mergeCell ref="A282:T282"/>
    <mergeCell ref="A283:T283"/>
    <mergeCell ref="A284:E284"/>
    <mergeCell ref="F284:G284"/>
    <mergeCell ref="A285:E285"/>
    <mergeCell ref="F285:G285"/>
    <mergeCell ref="A286:E286"/>
    <mergeCell ref="F286:G286"/>
    <mergeCell ref="A287:E287"/>
    <mergeCell ref="F287:G287"/>
    <mergeCell ref="A276:E276"/>
    <mergeCell ref="F276:M276"/>
    <mergeCell ref="N276:T276"/>
    <mergeCell ref="A278:E281"/>
    <mergeCell ref="F278:T278"/>
    <mergeCell ref="F279:G281"/>
    <mergeCell ref="H279:M279"/>
    <mergeCell ref="N279:T279"/>
    <mergeCell ref="H280:J280"/>
    <mergeCell ref="K280:M280"/>
    <mergeCell ref="N280:P280"/>
    <mergeCell ref="Q280:S280"/>
    <mergeCell ref="T280:T281"/>
    <mergeCell ref="A274:C274"/>
    <mergeCell ref="D274:E274"/>
    <mergeCell ref="F274:G274"/>
    <mergeCell ref="H274:J274"/>
    <mergeCell ref="K274:M274"/>
    <mergeCell ref="N274:P274"/>
    <mergeCell ref="Q274:S274"/>
    <mergeCell ref="A275:C275"/>
    <mergeCell ref="D275:E275"/>
    <mergeCell ref="F275:G275"/>
    <mergeCell ref="H275:J275"/>
    <mergeCell ref="K275:M275"/>
    <mergeCell ref="N275:P275"/>
    <mergeCell ref="Q275:S275"/>
    <mergeCell ref="A272:C272"/>
    <mergeCell ref="D272:E272"/>
    <mergeCell ref="F272:G272"/>
    <mergeCell ref="H272:J272"/>
    <mergeCell ref="K272:M272"/>
    <mergeCell ref="N272:P272"/>
    <mergeCell ref="Q272:S272"/>
    <mergeCell ref="A273:C273"/>
    <mergeCell ref="D273:E273"/>
    <mergeCell ref="F273:G273"/>
    <mergeCell ref="H273:J273"/>
    <mergeCell ref="K273:M273"/>
    <mergeCell ref="N273:P273"/>
    <mergeCell ref="Q273:S273"/>
    <mergeCell ref="A270:C270"/>
    <mergeCell ref="D270:E270"/>
    <mergeCell ref="F270:G270"/>
    <mergeCell ref="H270:J270"/>
    <mergeCell ref="K270:M270"/>
    <mergeCell ref="N270:P270"/>
    <mergeCell ref="Q270:S270"/>
    <mergeCell ref="A271:C271"/>
    <mergeCell ref="D271:E271"/>
    <mergeCell ref="F271:G271"/>
    <mergeCell ref="H271:J271"/>
    <mergeCell ref="K271:M271"/>
    <mergeCell ref="N271:P271"/>
    <mergeCell ref="Q271:S271"/>
    <mergeCell ref="A268:C268"/>
    <mergeCell ref="D268:E268"/>
    <mergeCell ref="F268:G268"/>
    <mergeCell ref="H268:J268"/>
    <mergeCell ref="K268:M268"/>
    <mergeCell ref="N268:P268"/>
    <mergeCell ref="Q268:S268"/>
    <mergeCell ref="A269:C269"/>
    <mergeCell ref="D269:E269"/>
    <mergeCell ref="F269:G269"/>
    <mergeCell ref="H269:J269"/>
    <mergeCell ref="K269:M269"/>
    <mergeCell ref="N269:P269"/>
    <mergeCell ref="Q269:S269"/>
    <mergeCell ref="A266:C266"/>
    <mergeCell ref="D266:E266"/>
    <mergeCell ref="F266:G266"/>
    <mergeCell ref="H266:J266"/>
    <mergeCell ref="K266:M266"/>
    <mergeCell ref="N266:P266"/>
    <mergeCell ref="Q266:S266"/>
    <mergeCell ref="A267:C267"/>
    <mergeCell ref="D267:E267"/>
    <mergeCell ref="F267:G267"/>
    <mergeCell ref="H267:J267"/>
    <mergeCell ref="K267:M267"/>
    <mergeCell ref="N267:P267"/>
    <mergeCell ref="Q267:S267"/>
    <mergeCell ref="A259:E259"/>
    <mergeCell ref="F259:T259"/>
    <mergeCell ref="A260:E260"/>
    <mergeCell ref="F260:T260"/>
    <mergeCell ref="A262:C265"/>
    <mergeCell ref="D262:E265"/>
    <mergeCell ref="F262:T262"/>
    <mergeCell ref="F263:G265"/>
    <mergeCell ref="H263:M263"/>
    <mergeCell ref="N263:T263"/>
    <mergeCell ref="H264:J265"/>
    <mergeCell ref="K264:M265"/>
    <mergeCell ref="N264:P265"/>
    <mergeCell ref="Q264:S265"/>
    <mergeCell ref="T264:T265"/>
    <mergeCell ref="A257:E257"/>
    <mergeCell ref="F257:G257"/>
    <mergeCell ref="H257:L257"/>
    <mergeCell ref="N257:P257"/>
    <mergeCell ref="Q257:R257"/>
    <mergeCell ref="S257:T257"/>
    <mergeCell ref="A258:E258"/>
    <mergeCell ref="F258:G258"/>
    <mergeCell ref="H258:L258"/>
    <mergeCell ref="N258:P258"/>
    <mergeCell ref="Q258:T258"/>
    <mergeCell ref="A250:T250"/>
    <mergeCell ref="A253:E253"/>
    <mergeCell ref="F253:T253"/>
    <mergeCell ref="A254:E254"/>
    <mergeCell ref="F254:T254"/>
    <mergeCell ref="A255:E255"/>
    <mergeCell ref="F255:T255"/>
    <mergeCell ref="A256:E256"/>
    <mergeCell ref="F256:T256"/>
    <mergeCell ref="A245:T245"/>
    <mergeCell ref="A234:F234"/>
    <mergeCell ref="I234:N234"/>
    <mergeCell ref="Q234:T234"/>
    <mergeCell ref="I235:N235"/>
    <mergeCell ref="Q235:T235"/>
    <mergeCell ref="A237:F237"/>
    <mergeCell ref="I237:N237"/>
    <mergeCell ref="Q237:T237"/>
    <mergeCell ref="A244:F244"/>
    <mergeCell ref="A243:F243"/>
    <mergeCell ref="I243:N243"/>
    <mergeCell ref="Q243:T243"/>
    <mergeCell ref="I236:N236"/>
    <mergeCell ref="A238:F241"/>
    <mergeCell ref="I238:N241"/>
    <mergeCell ref="Q238:T241"/>
    <mergeCell ref="I244:N244"/>
    <mergeCell ref="Q244:T244"/>
    <mergeCell ref="A242:F242"/>
    <mergeCell ref="I242:N242"/>
    <mergeCell ref="Q242:T242"/>
    <mergeCell ref="S222:T222"/>
    <mergeCell ref="A224:D224"/>
    <mergeCell ref="A225:T225"/>
    <mergeCell ref="A227:F227"/>
    <mergeCell ref="Q227:T227"/>
    <mergeCell ref="A229:F232"/>
    <mergeCell ref="I229:N232"/>
    <mergeCell ref="Q229:T232"/>
    <mergeCell ref="A233:F233"/>
    <mergeCell ref="I233:N233"/>
    <mergeCell ref="Q233:T233"/>
    <mergeCell ref="A222:B222"/>
    <mergeCell ref="C222:D222"/>
    <mergeCell ref="E222:F222"/>
    <mergeCell ref="G222:H222"/>
    <mergeCell ref="I222:J222"/>
    <mergeCell ref="K222:L222"/>
    <mergeCell ref="M222:N222"/>
    <mergeCell ref="O222:P222"/>
    <mergeCell ref="Q222:R222"/>
    <mergeCell ref="I227:N227"/>
    <mergeCell ref="Q221:R221"/>
    <mergeCell ref="S221:T221"/>
    <mergeCell ref="A220:B220"/>
    <mergeCell ref="C220:D220"/>
    <mergeCell ref="E220:F220"/>
    <mergeCell ref="G220:H220"/>
    <mergeCell ref="I220:J220"/>
    <mergeCell ref="K220:L220"/>
    <mergeCell ref="M220:N220"/>
    <mergeCell ref="O220:P220"/>
    <mergeCell ref="Q220:R220"/>
    <mergeCell ref="A221:B221"/>
    <mergeCell ref="C221:D221"/>
    <mergeCell ref="E221:F221"/>
    <mergeCell ref="G221:H221"/>
    <mergeCell ref="I221:J221"/>
    <mergeCell ref="K221:L221"/>
    <mergeCell ref="M221:N221"/>
    <mergeCell ref="O221:P221"/>
    <mergeCell ref="S220:T220"/>
    <mergeCell ref="A207:E207"/>
    <mergeCell ref="F207:G207"/>
    <mergeCell ref="A208:E208"/>
    <mergeCell ref="F208:G208"/>
    <mergeCell ref="A204:E204"/>
    <mergeCell ref="C218:H218"/>
    <mergeCell ref="I218:N218"/>
    <mergeCell ref="A212:E212"/>
    <mergeCell ref="F212:G212"/>
    <mergeCell ref="A209:E209"/>
    <mergeCell ref="F209:G209"/>
    <mergeCell ref="A210:E210"/>
    <mergeCell ref="F210:G210"/>
    <mergeCell ref="A211:E211"/>
    <mergeCell ref="F211:G211"/>
    <mergeCell ref="F204:G204"/>
    <mergeCell ref="A205:E205"/>
    <mergeCell ref="F205:G205"/>
    <mergeCell ref="A217:T217"/>
    <mergeCell ref="A218:B219"/>
    <mergeCell ref="A213:E213"/>
    <mergeCell ref="F213:G213"/>
    <mergeCell ref="O218:T218"/>
    <mergeCell ref="C219:D219"/>
    <mergeCell ref="H193:J193"/>
    <mergeCell ref="A194:C194"/>
    <mergeCell ref="A193:C193"/>
    <mergeCell ref="D193:E193"/>
    <mergeCell ref="F193:G193"/>
    <mergeCell ref="A192:C192"/>
    <mergeCell ref="D192:E192"/>
    <mergeCell ref="F192:G192"/>
    <mergeCell ref="H192:J192"/>
    <mergeCell ref="A186:C186"/>
    <mergeCell ref="A187:C187"/>
    <mergeCell ref="D187:E187"/>
    <mergeCell ref="F187:G187"/>
    <mergeCell ref="H187:J187"/>
    <mergeCell ref="D188:E188"/>
    <mergeCell ref="F188:G188"/>
    <mergeCell ref="H188:J188"/>
    <mergeCell ref="F190:G190"/>
    <mergeCell ref="N30:T30"/>
    <mergeCell ref="F50:G50"/>
    <mergeCell ref="A50:E50"/>
    <mergeCell ref="Q94:T94"/>
    <mergeCell ref="H28:J28"/>
    <mergeCell ref="H185:J185"/>
    <mergeCell ref="K185:M185"/>
    <mergeCell ref="N185:P185"/>
    <mergeCell ref="Q185:S185"/>
    <mergeCell ref="A185:C185"/>
    <mergeCell ref="D185:E185"/>
    <mergeCell ref="F185:G185"/>
    <mergeCell ref="A38:E38"/>
    <mergeCell ref="F38:G38"/>
    <mergeCell ref="A45:E45"/>
    <mergeCell ref="F45:G45"/>
    <mergeCell ref="A46:E46"/>
    <mergeCell ref="F46:G46"/>
    <mergeCell ref="F178:T178"/>
    <mergeCell ref="A181:C184"/>
    <mergeCell ref="D181:E184"/>
    <mergeCell ref="F181:T181"/>
    <mergeCell ref="F182:G184"/>
    <mergeCell ref="H182:M182"/>
    <mergeCell ref="A48:E48"/>
    <mergeCell ref="F48:G48"/>
    <mergeCell ref="A49:E49"/>
    <mergeCell ref="F49:G49"/>
    <mergeCell ref="A39:E39"/>
    <mergeCell ref="F39:G39"/>
    <mergeCell ref="A40:E40"/>
    <mergeCell ref="F40:G40"/>
    <mergeCell ref="A41:E41"/>
    <mergeCell ref="F41:G41"/>
    <mergeCell ref="A47:E47"/>
    <mergeCell ref="F47:G47"/>
    <mergeCell ref="A42:E42"/>
    <mergeCell ref="F42:G42"/>
    <mergeCell ref="A43:E43"/>
    <mergeCell ref="F43:G43"/>
    <mergeCell ref="A44:E44"/>
    <mergeCell ref="F44:G44"/>
    <mergeCell ref="A4:T4"/>
    <mergeCell ref="A7:E7"/>
    <mergeCell ref="F7:T7"/>
    <mergeCell ref="A8:E8"/>
    <mergeCell ref="F8:T8"/>
    <mergeCell ref="A9:E9"/>
    <mergeCell ref="F9:T9"/>
    <mergeCell ref="N18:P19"/>
    <mergeCell ref="Q18:S19"/>
    <mergeCell ref="T18:T19"/>
    <mergeCell ref="A12:E12"/>
    <mergeCell ref="F12:G12"/>
    <mergeCell ref="H12:L12"/>
    <mergeCell ref="N12:P12"/>
    <mergeCell ref="Q12:T12"/>
    <mergeCell ref="A13:E13"/>
    <mergeCell ref="F13:T13"/>
    <mergeCell ref="Q11:T11"/>
    <mergeCell ref="A10:E10"/>
    <mergeCell ref="F10:T10"/>
    <mergeCell ref="A11:E11"/>
    <mergeCell ref="F11:G11"/>
    <mergeCell ref="H11:L11"/>
    <mergeCell ref="N11:P11"/>
    <mergeCell ref="A21:C21"/>
    <mergeCell ref="D21:E21"/>
    <mergeCell ref="F21:G21"/>
    <mergeCell ref="H21:J21"/>
    <mergeCell ref="K21:M21"/>
    <mergeCell ref="N21:P21"/>
    <mergeCell ref="A14:E14"/>
    <mergeCell ref="F14:T14"/>
    <mergeCell ref="A16:C19"/>
    <mergeCell ref="D16:E19"/>
    <mergeCell ref="F16:T16"/>
    <mergeCell ref="F17:G19"/>
    <mergeCell ref="H17:M17"/>
    <mergeCell ref="N17:T17"/>
    <mergeCell ref="H18:J19"/>
    <mergeCell ref="K18:M19"/>
    <mergeCell ref="D20:E20"/>
    <mergeCell ref="F20:G20"/>
    <mergeCell ref="H20:J20"/>
    <mergeCell ref="K20:M20"/>
    <mergeCell ref="N20:P20"/>
    <mergeCell ref="Q20:S20"/>
    <mergeCell ref="Q21:S21"/>
    <mergeCell ref="A20:C20"/>
    <mergeCell ref="Q23:S23"/>
    <mergeCell ref="A24:C24"/>
    <mergeCell ref="A25:C25"/>
    <mergeCell ref="D25:E25"/>
    <mergeCell ref="F25:G25"/>
    <mergeCell ref="H25:J25"/>
    <mergeCell ref="K25:M25"/>
    <mergeCell ref="N25:P25"/>
    <mergeCell ref="Q25:S25"/>
    <mergeCell ref="A23:C23"/>
    <mergeCell ref="D23:E23"/>
    <mergeCell ref="F23:G23"/>
    <mergeCell ref="H23:J23"/>
    <mergeCell ref="K23:M23"/>
    <mergeCell ref="N23:P23"/>
    <mergeCell ref="D24:E24"/>
    <mergeCell ref="F24:G24"/>
    <mergeCell ref="H24:J24"/>
    <mergeCell ref="K24:M24"/>
    <mergeCell ref="N24:P24"/>
    <mergeCell ref="Q24:S24"/>
    <mergeCell ref="A22:C22"/>
    <mergeCell ref="D22:E22"/>
    <mergeCell ref="F22:G22"/>
    <mergeCell ref="H22:J22"/>
    <mergeCell ref="K22:M22"/>
    <mergeCell ref="N22:P22"/>
    <mergeCell ref="Q22:S22"/>
    <mergeCell ref="A28:C28"/>
    <mergeCell ref="A29:C29"/>
    <mergeCell ref="D29:E29"/>
    <mergeCell ref="F29:G29"/>
    <mergeCell ref="H29:J29"/>
    <mergeCell ref="K29:M29"/>
    <mergeCell ref="Q26:S26"/>
    <mergeCell ref="A27:C27"/>
    <mergeCell ref="D27:E27"/>
    <mergeCell ref="F27:G27"/>
    <mergeCell ref="H27:J27"/>
    <mergeCell ref="K27:M27"/>
    <mergeCell ref="N27:P27"/>
    <mergeCell ref="Q27:S27"/>
    <mergeCell ref="A26:C26"/>
    <mergeCell ref="D26:E26"/>
    <mergeCell ref="F26:G26"/>
    <mergeCell ref="K28:M28"/>
    <mergeCell ref="N28:P28"/>
    <mergeCell ref="Q28:S28"/>
    <mergeCell ref="H26:J26"/>
    <mergeCell ref="K26:M26"/>
    <mergeCell ref="N26:P26"/>
    <mergeCell ref="T34:T35"/>
    <mergeCell ref="A36:T36"/>
    <mergeCell ref="A37:T37"/>
    <mergeCell ref="A32:E35"/>
    <mergeCell ref="F32:T32"/>
    <mergeCell ref="F33:G35"/>
    <mergeCell ref="H33:M33"/>
    <mergeCell ref="N33:T33"/>
    <mergeCell ref="H34:J34"/>
    <mergeCell ref="K34:M34"/>
    <mergeCell ref="N29:P29"/>
    <mergeCell ref="Q29:S29"/>
    <mergeCell ref="N34:P34"/>
    <mergeCell ref="Q34:S34"/>
    <mergeCell ref="D28:E28"/>
    <mergeCell ref="F28:G28"/>
    <mergeCell ref="A30:E30"/>
    <mergeCell ref="F30:M30"/>
    <mergeCell ref="S55:T55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A52:T52"/>
    <mergeCell ref="A53:B54"/>
    <mergeCell ref="C53:H53"/>
    <mergeCell ref="I53:N53"/>
    <mergeCell ref="O53:T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M57:N57"/>
    <mergeCell ref="O57:P57"/>
    <mergeCell ref="Q57:R57"/>
    <mergeCell ref="S57:T57"/>
    <mergeCell ref="A59:D59"/>
    <mergeCell ref="A60:T60"/>
    <mergeCell ref="M56:N56"/>
    <mergeCell ref="O56:P56"/>
    <mergeCell ref="Q56:R56"/>
    <mergeCell ref="S56:T56"/>
    <mergeCell ref="A57:B57"/>
    <mergeCell ref="C57:D57"/>
    <mergeCell ref="E57:F57"/>
    <mergeCell ref="G57:H57"/>
    <mergeCell ref="I57:J57"/>
    <mergeCell ref="K57:L57"/>
    <mergeCell ref="A56:B56"/>
    <mergeCell ref="C56:D56"/>
    <mergeCell ref="E56:F56"/>
    <mergeCell ref="G56:H56"/>
    <mergeCell ref="I56:J56"/>
    <mergeCell ref="K56:L56"/>
    <mergeCell ref="A62:F62"/>
    <mergeCell ref="I62:N62"/>
    <mergeCell ref="Q62:T62"/>
    <mergeCell ref="A64:F67"/>
    <mergeCell ref="I64:N67"/>
    <mergeCell ref="Q64:T67"/>
    <mergeCell ref="A80:T80"/>
    <mergeCell ref="A87:T87"/>
    <mergeCell ref="A90:E90"/>
    <mergeCell ref="F90:T90"/>
    <mergeCell ref="I70:N70"/>
    <mergeCell ref="Q70:T70"/>
    <mergeCell ref="I71:N71"/>
    <mergeCell ref="A72:F72"/>
    <mergeCell ref="I72:N72"/>
    <mergeCell ref="Q72:T72"/>
    <mergeCell ref="A68:F68"/>
    <mergeCell ref="I68:N68"/>
    <mergeCell ref="Q68:T68"/>
    <mergeCell ref="A69:F69"/>
    <mergeCell ref="I69:N69"/>
    <mergeCell ref="Q69:T69"/>
    <mergeCell ref="A91:E91"/>
    <mergeCell ref="F91:T91"/>
    <mergeCell ref="A78:F78"/>
    <mergeCell ref="I78:N78"/>
    <mergeCell ref="Q78:T78"/>
    <mergeCell ref="A79:F79"/>
    <mergeCell ref="I79:N79"/>
    <mergeCell ref="Q79:T79"/>
    <mergeCell ref="A73:F76"/>
    <mergeCell ref="I73:N76"/>
    <mergeCell ref="Q73:T76"/>
    <mergeCell ref="A77:F77"/>
    <mergeCell ref="I77:N77"/>
    <mergeCell ref="Q77:T77"/>
    <mergeCell ref="A103:C103"/>
    <mergeCell ref="A104:C104"/>
    <mergeCell ref="D104:E104"/>
    <mergeCell ref="F104:G104"/>
    <mergeCell ref="A92:E92"/>
    <mergeCell ref="F92:T92"/>
    <mergeCell ref="A93:E93"/>
    <mergeCell ref="F93:T93"/>
    <mergeCell ref="A94:E94"/>
    <mergeCell ref="F94:G94"/>
    <mergeCell ref="H94:L94"/>
    <mergeCell ref="N94:P94"/>
    <mergeCell ref="N104:P104"/>
    <mergeCell ref="Q104:S104"/>
    <mergeCell ref="A95:E95"/>
    <mergeCell ref="F95:G95"/>
    <mergeCell ref="H95:L95"/>
    <mergeCell ref="N95:P95"/>
    <mergeCell ref="Q95:T95"/>
    <mergeCell ref="A96:E96"/>
    <mergeCell ref="F96:T96"/>
    <mergeCell ref="A97:E97"/>
    <mergeCell ref="F97:T97"/>
    <mergeCell ref="A99:C102"/>
    <mergeCell ref="D99:E102"/>
    <mergeCell ref="F99:T99"/>
    <mergeCell ref="F100:G102"/>
    <mergeCell ref="H100:M100"/>
    <mergeCell ref="N100:T100"/>
    <mergeCell ref="H101:J102"/>
    <mergeCell ref="K101:M102"/>
    <mergeCell ref="N101:P102"/>
    <mergeCell ref="Q101:S102"/>
    <mergeCell ref="T101:T102"/>
    <mergeCell ref="A111:C111"/>
    <mergeCell ref="A112:C112"/>
    <mergeCell ref="D112:E112"/>
    <mergeCell ref="F112:G112"/>
    <mergeCell ref="H112:J112"/>
    <mergeCell ref="K112:M112"/>
    <mergeCell ref="Q109:S109"/>
    <mergeCell ref="A110:C110"/>
    <mergeCell ref="D110:E110"/>
    <mergeCell ref="F110:G110"/>
    <mergeCell ref="H110:J110"/>
    <mergeCell ref="K110:M110"/>
    <mergeCell ref="N110:P110"/>
    <mergeCell ref="Q110:S110"/>
    <mergeCell ref="A109:C109"/>
    <mergeCell ref="D109:E109"/>
    <mergeCell ref="F109:G109"/>
    <mergeCell ref="N112:P112"/>
    <mergeCell ref="Q112:S112"/>
    <mergeCell ref="D111:E111"/>
    <mergeCell ref="A105:C105"/>
    <mergeCell ref="D105:E105"/>
    <mergeCell ref="F105:G105"/>
    <mergeCell ref="H105:J105"/>
    <mergeCell ref="K105:M105"/>
    <mergeCell ref="N105:P105"/>
    <mergeCell ref="K108:M108"/>
    <mergeCell ref="N108:P108"/>
    <mergeCell ref="H109:J109"/>
    <mergeCell ref="K109:M109"/>
    <mergeCell ref="N109:P109"/>
    <mergeCell ref="A107:C107"/>
    <mergeCell ref="A108:C108"/>
    <mergeCell ref="D108:E108"/>
    <mergeCell ref="F108:G108"/>
    <mergeCell ref="H108:J108"/>
    <mergeCell ref="A106:C106"/>
    <mergeCell ref="D106:E106"/>
    <mergeCell ref="F106:G106"/>
    <mergeCell ref="H106:J106"/>
    <mergeCell ref="K106:M106"/>
    <mergeCell ref="N106:P106"/>
    <mergeCell ref="D107:E107"/>
    <mergeCell ref="N117:P117"/>
    <mergeCell ref="Q117:S117"/>
    <mergeCell ref="T117:T118"/>
    <mergeCell ref="A119:T119"/>
    <mergeCell ref="A120:T120"/>
    <mergeCell ref="A121:E121"/>
    <mergeCell ref="F121:G121"/>
    <mergeCell ref="A113:E113"/>
    <mergeCell ref="F113:M113"/>
    <mergeCell ref="N113:T113"/>
    <mergeCell ref="A115:E118"/>
    <mergeCell ref="F115:T115"/>
    <mergeCell ref="F116:G118"/>
    <mergeCell ref="H116:M116"/>
    <mergeCell ref="N116:T116"/>
    <mergeCell ref="H117:J117"/>
    <mergeCell ref="K117:M117"/>
    <mergeCell ref="A131:E131"/>
    <mergeCell ref="F131:G131"/>
    <mergeCell ref="A132:E132"/>
    <mergeCell ref="F132:G132"/>
    <mergeCell ref="A133:E133"/>
    <mergeCell ref="F133:G133"/>
    <mergeCell ref="A122:E122"/>
    <mergeCell ref="F122:G122"/>
    <mergeCell ref="A123:E123"/>
    <mergeCell ref="F123:G123"/>
    <mergeCell ref="A124:E124"/>
    <mergeCell ref="F124:G124"/>
    <mergeCell ref="A128:E128"/>
    <mergeCell ref="F128:G128"/>
    <mergeCell ref="A129:E129"/>
    <mergeCell ref="F129:G129"/>
    <mergeCell ref="A130:E130"/>
    <mergeCell ref="F130:G130"/>
    <mergeCell ref="A125:E125"/>
    <mergeCell ref="F125:G125"/>
    <mergeCell ref="A126:E126"/>
    <mergeCell ref="F126:G126"/>
    <mergeCell ref="A127:E127"/>
    <mergeCell ref="F127:G127"/>
    <mergeCell ref="S138:T138"/>
    <mergeCell ref="A138:B138"/>
    <mergeCell ref="C138:D138"/>
    <mergeCell ref="E138:F138"/>
    <mergeCell ref="G138:H138"/>
    <mergeCell ref="I138:J138"/>
    <mergeCell ref="K138:L138"/>
    <mergeCell ref="M138:N138"/>
    <mergeCell ref="O138:P138"/>
    <mergeCell ref="Q138:R138"/>
    <mergeCell ref="A135:T135"/>
    <mergeCell ref="A136:B137"/>
    <mergeCell ref="C136:H136"/>
    <mergeCell ref="I136:N136"/>
    <mergeCell ref="O136:T136"/>
    <mergeCell ref="C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M140:N140"/>
    <mergeCell ref="O140:P140"/>
    <mergeCell ref="Q140:R140"/>
    <mergeCell ref="S140:T140"/>
    <mergeCell ref="A142:D142"/>
    <mergeCell ref="A143:T143"/>
    <mergeCell ref="M139:N139"/>
    <mergeCell ref="O139:P139"/>
    <mergeCell ref="Q139:R139"/>
    <mergeCell ref="S139:T139"/>
    <mergeCell ref="A140:B140"/>
    <mergeCell ref="C140:D140"/>
    <mergeCell ref="E140:F140"/>
    <mergeCell ref="G140:H140"/>
    <mergeCell ref="I140:J140"/>
    <mergeCell ref="K140:L140"/>
    <mergeCell ref="A139:B139"/>
    <mergeCell ref="C139:D139"/>
    <mergeCell ref="E139:F139"/>
    <mergeCell ref="G139:H139"/>
    <mergeCell ref="I139:J139"/>
    <mergeCell ref="K139:L139"/>
    <mergeCell ref="A145:F145"/>
    <mergeCell ref="I145:N145"/>
    <mergeCell ref="Q145:T145"/>
    <mergeCell ref="A147:F150"/>
    <mergeCell ref="I147:N150"/>
    <mergeCell ref="Q147:T150"/>
    <mergeCell ref="A163:T163"/>
    <mergeCell ref="I153:N153"/>
    <mergeCell ref="Q153:T153"/>
    <mergeCell ref="I154:N154"/>
    <mergeCell ref="A155:F155"/>
    <mergeCell ref="I155:N155"/>
    <mergeCell ref="Q155:T155"/>
    <mergeCell ref="A151:F151"/>
    <mergeCell ref="I151:N151"/>
    <mergeCell ref="Q151:T151"/>
    <mergeCell ref="A152:F152"/>
    <mergeCell ref="I152:N152"/>
    <mergeCell ref="Q152:T152"/>
    <mergeCell ref="A174:E174"/>
    <mergeCell ref="F174:T174"/>
    <mergeCell ref="A161:F161"/>
    <mergeCell ref="I161:N161"/>
    <mergeCell ref="Q161:T161"/>
    <mergeCell ref="A162:F162"/>
    <mergeCell ref="I162:N162"/>
    <mergeCell ref="Q162:T162"/>
    <mergeCell ref="A156:F159"/>
    <mergeCell ref="I156:N159"/>
    <mergeCell ref="Q156:T159"/>
    <mergeCell ref="A160:F160"/>
    <mergeCell ref="I160:N160"/>
    <mergeCell ref="Q160:T160"/>
    <mergeCell ref="A169:T169"/>
    <mergeCell ref="A172:E172"/>
    <mergeCell ref="F172:T172"/>
    <mergeCell ref="A173:E173"/>
    <mergeCell ref="F173:T173"/>
    <mergeCell ref="N182:T182"/>
    <mergeCell ref="H183:J184"/>
    <mergeCell ref="K183:M184"/>
    <mergeCell ref="N183:P184"/>
    <mergeCell ref="Q183:S184"/>
    <mergeCell ref="T183:T184"/>
    <mergeCell ref="A178:E178"/>
    <mergeCell ref="A179:E179"/>
    <mergeCell ref="K193:M193"/>
    <mergeCell ref="F179:T179"/>
    <mergeCell ref="Q187:S187"/>
    <mergeCell ref="D186:E186"/>
    <mergeCell ref="F186:G186"/>
    <mergeCell ref="H186:J186"/>
    <mergeCell ref="K186:M186"/>
    <mergeCell ref="N186:P186"/>
    <mergeCell ref="Q186:S186"/>
    <mergeCell ref="A188:C188"/>
    <mergeCell ref="K187:M187"/>
    <mergeCell ref="N187:P187"/>
    <mergeCell ref="K188:M188"/>
    <mergeCell ref="N188:P188"/>
    <mergeCell ref="Q188:S188"/>
    <mergeCell ref="Q192:S192"/>
    <mergeCell ref="A175:E175"/>
    <mergeCell ref="F175:T175"/>
    <mergeCell ref="A176:E176"/>
    <mergeCell ref="A177:E177"/>
    <mergeCell ref="F177:G177"/>
    <mergeCell ref="H177:L177"/>
    <mergeCell ref="N177:P177"/>
    <mergeCell ref="F176:G176"/>
    <mergeCell ref="H176:L176"/>
    <mergeCell ref="N176:P176"/>
    <mergeCell ref="Q176:R176"/>
    <mergeCell ref="S176:T176"/>
    <mergeCell ref="Q177:T177"/>
    <mergeCell ref="Q189:S189"/>
    <mergeCell ref="A190:C190"/>
    <mergeCell ref="A191:C191"/>
    <mergeCell ref="D191:E191"/>
    <mergeCell ref="D190:E190"/>
    <mergeCell ref="N189:P189"/>
    <mergeCell ref="K189:M189"/>
    <mergeCell ref="H189:J189"/>
    <mergeCell ref="D189:E189"/>
    <mergeCell ref="A189:C189"/>
    <mergeCell ref="F191:G191"/>
    <mergeCell ref="F189:G189"/>
    <mergeCell ref="Q190:S190"/>
    <mergeCell ref="N190:P190"/>
    <mergeCell ref="K190:M190"/>
    <mergeCell ref="H190:J190"/>
    <mergeCell ref="K194:M194"/>
    <mergeCell ref="H194:J194"/>
    <mergeCell ref="A202:T202"/>
    <mergeCell ref="A203:E203"/>
    <mergeCell ref="H199:J199"/>
    <mergeCell ref="K199:M199"/>
    <mergeCell ref="A197:E200"/>
    <mergeCell ref="F197:T197"/>
    <mergeCell ref="F198:G200"/>
    <mergeCell ref="H198:M198"/>
    <mergeCell ref="N198:T198"/>
    <mergeCell ref="T199:T200"/>
    <mergeCell ref="N199:P199"/>
    <mergeCell ref="Q199:S199"/>
    <mergeCell ref="F194:G194"/>
    <mergeCell ref="F203:G203"/>
    <mergeCell ref="A195:E195"/>
    <mergeCell ref="F195:M195"/>
    <mergeCell ref="Q105:S105"/>
    <mergeCell ref="Q106:S106"/>
    <mergeCell ref="Q108:S108"/>
    <mergeCell ref="A201:T201"/>
    <mergeCell ref="A206:E206"/>
    <mergeCell ref="F206:G206"/>
    <mergeCell ref="E219:F219"/>
    <mergeCell ref="G219:H219"/>
    <mergeCell ref="I219:J219"/>
    <mergeCell ref="K219:L219"/>
    <mergeCell ref="M219:N219"/>
    <mergeCell ref="O219:P219"/>
    <mergeCell ref="Q219:R219"/>
    <mergeCell ref="S219:T219"/>
    <mergeCell ref="Q193:S193"/>
    <mergeCell ref="N193:P193"/>
    <mergeCell ref="D194:E194"/>
    <mergeCell ref="N195:T195"/>
    <mergeCell ref="A214:E214"/>
    <mergeCell ref="F214:G214"/>
    <mergeCell ref="A215:E215"/>
    <mergeCell ref="F215:G215"/>
    <mergeCell ref="Q194:S194"/>
    <mergeCell ref="N194:P194"/>
    <mergeCell ref="K192:M192"/>
    <mergeCell ref="N192:P192"/>
    <mergeCell ref="Q191:S191"/>
    <mergeCell ref="N191:P191"/>
    <mergeCell ref="K191:M191"/>
    <mergeCell ref="H191:J191"/>
    <mergeCell ref="D103:E103"/>
    <mergeCell ref="Q111:S111"/>
    <mergeCell ref="Q107:S107"/>
    <mergeCell ref="Q103:S103"/>
    <mergeCell ref="N111:P111"/>
    <mergeCell ref="N107:P107"/>
    <mergeCell ref="N103:P103"/>
    <mergeCell ref="F111:G111"/>
    <mergeCell ref="F107:G107"/>
    <mergeCell ref="F103:G103"/>
    <mergeCell ref="K111:M111"/>
    <mergeCell ref="K107:M107"/>
    <mergeCell ref="K103:M103"/>
    <mergeCell ref="H111:J111"/>
    <mergeCell ref="H107:J107"/>
    <mergeCell ref="H103:J103"/>
    <mergeCell ref="H104:J104"/>
    <mergeCell ref="K104:M104"/>
  </mergeCells>
  <conditionalFormatting sqref="V23">
    <cfRule type="cellIs" dxfId="88" priority="146" operator="notEqual">
      <formula>0</formula>
    </cfRule>
    <cfRule type="cellIs" dxfId="87" priority="147" operator="notEqual">
      <formula>123</formula>
    </cfRule>
  </conditionalFormatting>
  <conditionalFormatting sqref="AB23">
    <cfRule type="cellIs" dxfId="86" priority="140" operator="notEqual">
      <formula>0</formula>
    </cfRule>
    <cfRule type="cellIs" dxfId="85" priority="141" operator="notEqual">
      <formula>123</formula>
    </cfRule>
  </conditionalFormatting>
  <conditionalFormatting sqref="X23">
    <cfRule type="cellIs" dxfId="84" priority="138" operator="notEqual">
      <formula>0</formula>
    </cfRule>
    <cfRule type="cellIs" dxfId="83" priority="139" operator="notEqual">
      <formula>123</formula>
    </cfRule>
  </conditionalFormatting>
  <conditionalFormatting sqref="Z23">
    <cfRule type="cellIs" dxfId="82" priority="136" operator="notEqual">
      <formula>0</formula>
    </cfRule>
    <cfRule type="cellIs" dxfId="81" priority="137" operator="notEqual">
      <formula>123</formula>
    </cfRule>
  </conditionalFormatting>
  <conditionalFormatting sqref="V29">
    <cfRule type="cellIs" dxfId="80" priority="126" operator="notEqual">
      <formula>0</formula>
    </cfRule>
    <cfRule type="cellIs" dxfId="79" priority="127" operator="notEqual">
      <formula>123</formula>
    </cfRule>
  </conditionalFormatting>
  <conditionalFormatting sqref="AB29">
    <cfRule type="cellIs" dxfId="78" priority="124" operator="notEqual">
      <formula>0</formula>
    </cfRule>
    <cfRule type="cellIs" dxfId="77" priority="125" operator="notEqual">
      <formula>123</formula>
    </cfRule>
  </conditionalFormatting>
  <conditionalFormatting sqref="X29">
    <cfRule type="cellIs" dxfId="76" priority="122" operator="notEqual">
      <formula>0</formula>
    </cfRule>
    <cfRule type="cellIs" dxfId="75" priority="123" operator="notEqual">
      <formula>123</formula>
    </cfRule>
  </conditionalFormatting>
  <conditionalFormatting sqref="Z29">
    <cfRule type="cellIs" dxfId="74" priority="120" operator="notEqual">
      <formula>0</formula>
    </cfRule>
    <cfRule type="cellIs" dxfId="73" priority="121" operator="notEqual">
      <formula>123</formula>
    </cfRule>
  </conditionalFormatting>
  <conditionalFormatting sqref="V106">
    <cfRule type="cellIs" dxfId="72" priority="94" operator="notEqual">
      <formula>0</formula>
    </cfRule>
  </conditionalFormatting>
  <conditionalFormatting sqref="X106">
    <cfRule type="cellIs" dxfId="71" priority="93" operator="notEqual">
      <formula>0</formula>
    </cfRule>
  </conditionalFormatting>
  <conditionalFormatting sqref="Z106">
    <cfRule type="cellIs" dxfId="70" priority="92" operator="notEqual">
      <formula>0</formula>
    </cfRule>
  </conditionalFormatting>
  <conditionalFormatting sqref="AB105">
    <cfRule type="cellIs" dxfId="69" priority="91" operator="notEqual">
      <formula>0</formula>
    </cfRule>
  </conditionalFormatting>
  <conditionalFormatting sqref="AB106">
    <cfRule type="cellIs" dxfId="68" priority="90" operator="notEqual">
      <formula>0</formula>
    </cfRule>
  </conditionalFormatting>
  <conditionalFormatting sqref="V112">
    <cfRule type="cellIs" dxfId="67" priority="89" operator="notEqual">
      <formula>0</formula>
    </cfRule>
  </conditionalFormatting>
  <conditionalFormatting sqref="X112">
    <cfRule type="cellIs" dxfId="66" priority="88" operator="notEqual">
      <formula>0</formula>
    </cfRule>
  </conditionalFormatting>
  <conditionalFormatting sqref="Z112">
    <cfRule type="cellIs" dxfId="65" priority="87" operator="notEqual">
      <formula>0</formula>
    </cfRule>
  </conditionalFormatting>
  <conditionalFormatting sqref="AB112">
    <cfRule type="cellIs" dxfId="64" priority="86" operator="notEqual">
      <formula>0</formula>
    </cfRule>
  </conditionalFormatting>
  <conditionalFormatting sqref="AE106">
    <cfRule type="cellIs" dxfId="63" priority="85" operator="notEqual">
      <formula>0</formula>
    </cfRule>
  </conditionalFormatting>
  <conditionalFormatting sqref="AE112">
    <cfRule type="cellIs" dxfId="62" priority="82" operator="notEqual">
      <formula>0</formula>
    </cfRule>
  </conditionalFormatting>
  <conditionalFormatting sqref="X121">
    <cfRule type="cellIs" dxfId="61" priority="80" operator="notEqual">
      <formula>0</formula>
    </cfRule>
  </conditionalFormatting>
  <conditionalFormatting sqref="V121">
    <cfRule type="cellIs" dxfId="60" priority="79" operator="notEqual">
      <formula>0</formula>
    </cfRule>
  </conditionalFormatting>
  <conditionalFormatting sqref="Z121">
    <cfRule type="cellIs" dxfId="59" priority="78" operator="notEqual">
      <formula>0</formula>
    </cfRule>
  </conditionalFormatting>
  <conditionalFormatting sqref="AB121">
    <cfRule type="cellIs" dxfId="58" priority="77" operator="notEqual">
      <formula>0</formula>
    </cfRule>
  </conditionalFormatting>
  <conditionalFormatting sqref="V122:V133">
    <cfRule type="cellIs" dxfId="57" priority="76" operator="notEqual">
      <formula>0</formula>
    </cfRule>
  </conditionalFormatting>
  <conditionalFormatting sqref="X122:X133">
    <cfRule type="cellIs" dxfId="56" priority="75" operator="notEqual">
      <formula>0</formula>
    </cfRule>
  </conditionalFormatting>
  <conditionalFormatting sqref="Z122:Z133">
    <cfRule type="cellIs" dxfId="55" priority="74" operator="notEqual">
      <formula>0</formula>
    </cfRule>
  </conditionalFormatting>
  <conditionalFormatting sqref="AB122:AB133">
    <cfRule type="cellIs" dxfId="54" priority="73" operator="notEqual">
      <formula>0</formula>
    </cfRule>
  </conditionalFormatting>
  <conditionalFormatting sqref="V188">
    <cfRule type="cellIs" dxfId="53" priority="72" operator="notEqual">
      <formula>0</formula>
    </cfRule>
  </conditionalFormatting>
  <conditionalFormatting sqref="X188">
    <cfRule type="cellIs" dxfId="52" priority="71" operator="notEqual">
      <formula>0</formula>
    </cfRule>
  </conditionalFormatting>
  <conditionalFormatting sqref="Z188">
    <cfRule type="cellIs" dxfId="51" priority="70" operator="notEqual">
      <formula>0</formula>
    </cfRule>
  </conditionalFormatting>
  <conditionalFormatting sqref="AB187">
    <cfRule type="cellIs" dxfId="50" priority="69" operator="notEqual">
      <formula>0</formula>
    </cfRule>
  </conditionalFormatting>
  <conditionalFormatting sqref="AB188">
    <cfRule type="cellIs" dxfId="49" priority="68" operator="notEqual">
      <formula>0</formula>
    </cfRule>
  </conditionalFormatting>
  <conditionalFormatting sqref="AE188">
    <cfRule type="cellIs" dxfId="48" priority="63" operator="notEqual">
      <formula>0</formula>
    </cfRule>
  </conditionalFormatting>
  <conditionalFormatting sqref="X203">
    <cfRule type="cellIs" dxfId="47" priority="61" operator="notEqual">
      <formula>0</formula>
    </cfRule>
  </conditionalFormatting>
  <conditionalFormatting sqref="V203">
    <cfRule type="cellIs" dxfId="46" priority="60" operator="notEqual">
      <formula>0</formula>
    </cfRule>
  </conditionalFormatting>
  <conditionalFormatting sqref="Z203">
    <cfRule type="cellIs" dxfId="45" priority="59" operator="notEqual">
      <formula>0</formula>
    </cfRule>
  </conditionalFormatting>
  <conditionalFormatting sqref="AB203">
    <cfRule type="cellIs" dxfId="44" priority="58" operator="notEqual">
      <formula>0</formula>
    </cfRule>
  </conditionalFormatting>
  <conditionalFormatting sqref="V194">
    <cfRule type="cellIs" dxfId="43" priority="53" operator="notEqual">
      <formula>0</formula>
    </cfRule>
  </conditionalFormatting>
  <conditionalFormatting sqref="X194">
    <cfRule type="cellIs" dxfId="42" priority="52" operator="notEqual">
      <formula>0</formula>
    </cfRule>
  </conditionalFormatting>
  <conditionalFormatting sqref="Z194">
    <cfRule type="cellIs" dxfId="41" priority="51" operator="notEqual">
      <formula>0</formula>
    </cfRule>
  </conditionalFormatting>
  <conditionalFormatting sqref="AB194">
    <cfRule type="cellIs" dxfId="40" priority="50" operator="notEqual">
      <formula>0</formula>
    </cfRule>
  </conditionalFormatting>
  <conditionalFormatting sqref="AE194">
    <cfRule type="cellIs" dxfId="39" priority="49" operator="notEqual">
      <formula>0</formula>
    </cfRule>
  </conditionalFormatting>
  <conditionalFormatting sqref="X204:X215">
    <cfRule type="cellIs" dxfId="38" priority="48" operator="notEqual">
      <formula>0</formula>
    </cfRule>
  </conditionalFormatting>
  <conditionalFormatting sqref="V204:V215">
    <cfRule type="cellIs" dxfId="37" priority="47" operator="notEqual">
      <formula>0</formula>
    </cfRule>
  </conditionalFormatting>
  <conditionalFormatting sqref="Z204:Z215">
    <cfRule type="cellIs" dxfId="36" priority="46" operator="notEqual">
      <formula>0</formula>
    </cfRule>
  </conditionalFormatting>
  <conditionalFormatting sqref="AB204:AB215">
    <cfRule type="cellIs" dxfId="35" priority="45" operator="notEqual">
      <formula>0</formula>
    </cfRule>
  </conditionalFormatting>
  <conditionalFormatting sqref="V269">
    <cfRule type="cellIs" dxfId="34" priority="44" operator="notEqual">
      <formula>0</formula>
    </cfRule>
  </conditionalFormatting>
  <conditionalFormatting sqref="X269">
    <cfRule type="cellIs" dxfId="33" priority="43" operator="notEqual">
      <formula>0</formula>
    </cfRule>
  </conditionalFormatting>
  <conditionalFormatting sqref="Z269">
    <cfRule type="cellIs" dxfId="32" priority="42" operator="notEqual">
      <formula>0</formula>
    </cfRule>
  </conditionalFormatting>
  <conditionalFormatting sqref="AB268">
    <cfRule type="cellIs" dxfId="31" priority="41" operator="notEqual">
      <formula>0</formula>
    </cfRule>
  </conditionalFormatting>
  <conditionalFormatting sqref="AB269">
    <cfRule type="cellIs" dxfId="30" priority="40" operator="notEqual">
      <formula>0</formula>
    </cfRule>
  </conditionalFormatting>
  <conditionalFormatting sqref="AE269">
    <cfRule type="cellIs" dxfId="29" priority="39" operator="notEqual">
      <formula>0</formula>
    </cfRule>
  </conditionalFormatting>
  <conditionalFormatting sqref="X284">
    <cfRule type="cellIs" dxfId="28" priority="38" operator="notEqual">
      <formula>0</formula>
    </cfRule>
  </conditionalFormatting>
  <conditionalFormatting sqref="V284">
    <cfRule type="cellIs" dxfId="27" priority="37" operator="notEqual">
      <formula>0</formula>
    </cfRule>
  </conditionalFormatting>
  <conditionalFormatting sqref="Z284">
    <cfRule type="cellIs" dxfId="26" priority="36" operator="notEqual">
      <formula>0</formula>
    </cfRule>
  </conditionalFormatting>
  <conditionalFormatting sqref="AB284">
    <cfRule type="cellIs" dxfId="25" priority="35" operator="notEqual">
      <formula>0</formula>
    </cfRule>
  </conditionalFormatting>
  <conditionalFormatting sqref="V275">
    <cfRule type="cellIs" dxfId="24" priority="25" operator="notEqual">
      <formula>0</formula>
    </cfRule>
  </conditionalFormatting>
  <conditionalFormatting sqref="X275">
    <cfRule type="cellIs" dxfId="23" priority="24" operator="notEqual">
      <formula>0</formula>
    </cfRule>
  </conditionalFormatting>
  <conditionalFormatting sqref="Z275">
    <cfRule type="cellIs" dxfId="22" priority="23" operator="notEqual">
      <formula>0</formula>
    </cfRule>
  </conditionalFormatting>
  <conditionalFormatting sqref="AB275">
    <cfRule type="cellIs" dxfId="21" priority="22" operator="notEqual">
      <formula>0</formula>
    </cfRule>
  </conditionalFormatting>
  <conditionalFormatting sqref="AE275">
    <cfRule type="cellIs" dxfId="20" priority="21" operator="notEqual">
      <formula>0</formula>
    </cfRule>
  </conditionalFormatting>
  <conditionalFormatting sqref="X285:X289">
    <cfRule type="cellIs" dxfId="19" priority="20" operator="notEqual">
      <formula>0</formula>
    </cfRule>
  </conditionalFormatting>
  <conditionalFormatting sqref="V285:V289">
    <cfRule type="cellIs" dxfId="18" priority="19" operator="notEqual">
      <formula>0</formula>
    </cfRule>
  </conditionalFormatting>
  <conditionalFormatting sqref="Z285:Z289">
    <cfRule type="cellIs" dxfId="17" priority="18" operator="notEqual">
      <formula>0</formula>
    </cfRule>
  </conditionalFormatting>
  <conditionalFormatting sqref="AB285:AB289">
    <cfRule type="cellIs" dxfId="16" priority="17" operator="notEqual">
      <formula>0</formula>
    </cfRule>
  </conditionalFormatting>
  <conditionalFormatting sqref="X290:X295">
    <cfRule type="cellIs" dxfId="15" priority="16" operator="notEqual">
      <formula>0</formula>
    </cfRule>
  </conditionalFormatting>
  <conditionalFormatting sqref="V290:V295">
    <cfRule type="cellIs" dxfId="14" priority="15" operator="notEqual">
      <formula>0</formula>
    </cfRule>
  </conditionalFormatting>
  <conditionalFormatting sqref="Z290:Z295">
    <cfRule type="cellIs" dxfId="13" priority="14" operator="notEqual">
      <formula>0</formula>
    </cfRule>
  </conditionalFormatting>
  <conditionalFormatting sqref="AB290:AB295">
    <cfRule type="cellIs" dxfId="12" priority="13" operator="notEqual">
      <formula>0</formula>
    </cfRule>
  </conditionalFormatting>
  <conditionalFormatting sqref="X296">
    <cfRule type="cellIs" dxfId="11" priority="12" operator="notEqual">
      <formula>0</formula>
    </cfRule>
  </conditionalFormatting>
  <conditionalFormatting sqref="V296">
    <cfRule type="cellIs" dxfId="10" priority="11" operator="notEqual">
      <formula>0</formula>
    </cfRule>
  </conditionalFormatting>
  <conditionalFormatting sqref="Z296">
    <cfRule type="cellIs" dxfId="9" priority="10" operator="notEqual">
      <formula>0</formula>
    </cfRule>
  </conditionalFormatting>
  <conditionalFormatting sqref="AB296">
    <cfRule type="cellIs" dxfId="8" priority="9" operator="notEqual">
      <formula>0</formula>
    </cfRule>
  </conditionalFormatting>
  <conditionalFormatting sqref="V297">
    <cfRule type="cellIs" dxfId="7" priority="8" operator="notEqual">
      <formula>0</formula>
    </cfRule>
  </conditionalFormatting>
  <conditionalFormatting sqref="X297">
    <cfRule type="cellIs" dxfId="6" priority="7" operator="notEqual">
      <formula>0</formula>
    </cfRule>
  </conditionalFormatting>
  <conditionalFormatting sqref="Z297">
    <cfRule type="cellIs" dxfId="5" priority="6" operator="notEqual">
      <formula>0</formula>
    </cfRule>
  </conditionalFormatting>
  <conditionalFormatting sqref="AB297">
    <cfRule type="cellIs" dxfId="4" priority="5" operator="notEqual">
      <formula>0</formula>
    </cfRule>
  </conditionalFormatting>
  <conditionalFormatting sqref="V298">
    <cfRule type="cellIs" dxfId="3" priority="4" operator="notEqual">
      <formula>0</formula>
    </cfRule>
  </conditionalFormatting>
  <conditionalFormatting sqref="X298">
    <cfRule type="cellIs" dxfId="2" priority="3" operator="notEqual">
      <formula>0</formula>
    </cfRule>
  </conditionalFormatting>
  <conditionalFormatting sqref="Z298">
    <cfRule type="cellIs" dxfId="1" priority="2" operator="notEqual">
      <formula>0</formula>
    </cfRule>
  </conditionalFormatting>
  <conditionalFormatting sqref="AB298">
    <cfRule type="cellIs" dxfId="0" priority="1" operator="notEqual">
      <formula>0</formula>
    </cfRule>
  </conditionalFormatting>
  <printOptions horizontalCentered="1" verticalCentered="1"/>
  <pageMargins left="0" right="0" top="0" bottom="0" header="0" footer="0"/>
  <pageSetup scale="1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mensuales</vt:lpstr>
      <vt:lpstr>trimestrales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guajardo ramos</dc:creator>
  <cp:lastModifiedBy>Wendy_Cesaveco</cp:lastModifiedBy>
  <cp:lastPrinted>2020-02-04T20:43:52Z</cp:lastPrinted>
  <dcterms:created xsi:type="dcterms:W3CDTF">2019-11-04T17:43:24Z</dcterms:created>
  <dcterms:modified xsi:type="dcterms:W3CDTF">2020-02-04T20:46:11Z</dcterms:modified>
</cp:coreProperties>
</file>